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db5d0bfce39f3473/PWW-AG/Medicare/Medicare Cost Reporting/GADCS MedPAC Project/"/>
    </mc:Choice>
  </mc:AlternateContent>
  <xr:revisionPtr revIDLastSave="1" documentId="8_{9F08FA24-3A44-4CD1-BBFD-674885AFBD0E}" xr6:coauthVersionLast="47" xr6:coauthVersionMax="47" xr10:uidLastSave="{C1380B25-FF76-4397-BE11-700BF7055D8D}"/>
  <bookViews>
    <workbookView xWindow="10860" yWindow="375" windowWidth="27915" windowHeight="19230" xr2:uid="{00000000-000D-0000-FFFF-FFFF00000000}"/>
  </bookViews>
  <sheets>
    <sheet name="Instructions" sheetId="1" r:id="rId1"/>
    <sheet name="Source Links" sheetId="7" r:id="rId2"/>
    <sheet name="AIMHI Review Tool" sheetId="2" r:id="rId3"/>
    <sheet name="Scoring Rubric" sheetId="3" r:id="rId4"/>
    <sheet name="Summary Dashboard" sheetId="4" r:id="rId5"/>
    <sheet name="Top 25" sheetId="5" r:id="rId6"/>
    <sheet name="Top 50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4" l="1"/>
  <c r="B24" i="4"/>
  <c r="B23" i="4"/>
  <c r="B22" i="4"/>
  <c r="B21" i="4"/>
  <c r="B20" i="4"/>
  <c r="B19" i="4"/>
  <c r="B18" i="4"/>
  <c r="B17" i="4"/>
  <c r="B16" i="4"/>
  <c r="B15" i="4"/>
  <c r="B14" i="4"/>
  <c r="B13" i="4"/>
  <c r="E7" i="4"/>
  <c r="E6" i="4"/>
  <c r="F6" i="4" s="1"/>
  <c r="E5" i="4"/>
  <c r="E4" i="4"/>
  <c r="F4" i="4" s="1"/>
  <c r="B3" i="4"/>
  <c r="K113" i="2"/>
  <c r="J113" i="2"/>
  <c r="L113" i="2" s="1"/>
  <c r="M113" i="2" s="1"/>
  <c r="K112" i="2"/>
  <c r="J112" i="2"/>
  <c r="L112" i="2" s="1"/>
  <c r="M112" i="2" s="1"/>
  <c r="K111" i="2"/>
  <c r="L111" i="2" s="1"/>
  <c r="M111" i="2" s="1"/>
  <c r="J111" i="2"/>
  <c r="K110" i="2"/>
  <c r="J110" i="2"/>
  <c r="L110" i="2" s="1"/>
  <c r="K109" i="2"/>
  <c r="L109" i="2" s="1"/>
  <c r="M109" i="2" s="1"/>
  <c r="J109" i="2"/>
  <c r="K108" i="2"/>
  <c r="J108" i="2"/>
  <c r="L108" i="2" s="1"/>
  <c r="M108" i="2" s="1"/>
  <c r="K107" i="2"/>
  <c r="J107" i="2"/>
  <c r="L107" i="2" s="1"/>
  <c r="K106" i="2"/>
  <c r="J106" i="2"/>
  <c r="K105" i="2"/>
  <c r="J105" i="2"/>
  <c r="L105" i="2" s="1"/>
  <c r="M105" i="2" s="1"/>
  <c r="K104" i="2"/>
  <c r="L104" i="2" s="1"/>
  <c r="M104" i="2" s="1"/>
  <c r="J104" i="2"/>
  <c r="K103" i="2"/>
  <c r="J103" i="2"/>
  <c r="L103" i="2" s="1"/>
  <c r="M103" i="2" s="1"/>
  <c r="L102" i="2"/>
  <c r="M102" i="2" s="1"/>
  <c r="K102" i="2"/>
  <c r="J102" i="2"/>
  <c r="K101" i="2"/>
  <c r="J101" i="2"/>
  <c r="L101" i="2" s="1"/>
  <c r="K100" i="2"/>
  <c r="J100" i="2"/>
  <c r="L100" i="2" s="1"/>
  <c r="M100" i="2" s="1"/>
  <c r="K99" i="2"/>
  <c r="J99" i="2"/>
  <c r="L99" i="2" s="1"/>
  <c r="M99" i="2" s="1"/>
  <c r="K98" i="2"/>
  <c r="J98" i="2"/>
  <c r="L98" i="2" s="1"/>
  <c r="M98" i="2" s="1"/>
  <c r="K97" i="2"/>
  <c r="L97" i="2" s="1"/>
  <c r="M97" i="2" s="1"/>
  <c r="J97" i="2"/>
  <c r="K96" i="2"/>
  <c r="J96" i="2"/>
  <c r="L96" i="2" s="1"/>
  <c r="M96" i="2" s="1"/>
  <c r="K95" i="2"/>
  <c r="L95" i="2" s="1"/>
  <c r="M95" i="2" s="1"/>
  <c r="J95" i="2"/>
  <c r="K94" i="2"/>
  <c r="J94" i="2"/>
  <c r="L94" i="2" s="1"/>
  <c r="M94" i="2" s="1"/>
  <c r="K93" i="2"/>
  <c r="J93" i="2"/>
  <c r="K92" i="2"/>
  <c r="J92" i="2"/>
  <c r="L92" i="2" s="1"/>
  <c r="M92" i="2" s="1"/>
  <c r="K91" i="2"/>
  <c r="L91" i="2" s="1"/>
  <c r="M91" i="2" s="1"/>
  <c r="J91" i="2"/>
  <c r="K90" i="2"/>
  <c r="L90" i="2" s="1"/>
  <c r="M90" i="2" s="1"/>
  <c r="J90" i="2"/>
  <c r="K89" i="2"/>
  <c r="J89" i="2"/>
  <c r="K88" i="2"/>
  <c r="L88" i="2" s="1"/>
  <c r="M88" i="2" s="1"/>
  <c r="J88" i="2"/>
  <c r="K87" i="2"/>
  <c r="J87" i="2"/>
  <c r="L87" i="2" s="1"/>
  <c r="M87" i="2" s="1"/>
  <c r="K86" i="2"/>
  <c r="J86" i="2"/>
  <c r="L86" i="2" s="1"/>
  <c r="M86" i="2" s="1"/>
  <c r="K85" i="2"/>
  <c r="J85" i="2"/>
  <c r="L85" i="2" s="1"/>
  <c r="M85" i="2" s="1"/>
  <c r="K84" i="2"/>
  <c r="L84" i="2" s="1"/>
  <c r="M84" i="2" s="1"/>
  <c r="J84" i="2"/>
  <c r="K83" i="2"/>
  <c r="L83" i="2" s="1"/>
  <c r="M83" i="2" s="1"/>
  <c r="J83" i="2"/>
  <c r="K82" i="2"/>
  <c r="J82" i="2"/>
  <c r="L82" i="2" s="1"/>
  <c r="M82" i="2" s="1"/>
  <c r="K81" i="2"/>
  <c r="L81" i="2" s="1"/>
  <c r="M81" i="2" s="1"/>
  <c r="J81" i="2"/>
  <c r="K80" i="2"/>
  <c r="J80" i="2"/>
  <c r="K79" i="2"/>
  <c r="J79" i="2"/>
  <c r="L79" i="2" s="1"/>
  <c r="M79" i="2" s="1"/>
  <c r="K78" i="2"/>
  <c r="J78" i="2"/>
  <c r="L78" i="2" s="1"/>
  <c r="M78" i="2" s="1"/>
  <c r="K77" i="2"/>
  <c r="L77" i="2" s="1"/>
  <c r="M77" i="2" s="1"/>
  <c r="J77" i="2"/>
  <c r="K76" i="2"/>
  <c r="L76" i="2" s="1"/>
  <c r="M76" i="2" s="1"/>
  <c r="J76" i="2"/>
  <c r="K75" i="2"/>
  <c r="J75" i="2"/>
  <c r="L75" i="2" s="1"/>
  <c r="M75" i="2" s="1"/>
  <c r="K74" i="2"/>
  <c r="L74" i="2" s="1"/>
  <c r="M74" i="2" s="1"/>
  <c r="J74" i="2"/>
  <c r="K73" i="2"/>
  <c r="J73" i="2"/>
  <c r="L73" i="2" s="1"/>
  <c r="K72" i="2"/>
  <c r="J72" i="2"/>
  <c r="L72" i="2" s="1"/>
  <c r="M72" i="2" s="1"/>
  <c r="K71" i="2"/>
  <c r="J71" i="2"/>
  <c r="L71" i="2" s="1"/>
  <c r="M71" i="2" s="1"/>
  <c r="K70" i="2"/>
  <c r="L70" i="2" s="1"/>
  <c r="M70" i="2" s="1"/>
  <c r="J70" i="2"/>
  <c r="K69" i="2"/>
  <c r="L69" i="2" s="1"/>
  <c r="M69" i="2" s="1"/>
  <c r="J69" i="2"/>
  <c r="K68" i="2"/>
  <c r="J68" i="2"/>
  <c r="L68" i="2" s="1"/>
  <c r="M68" i="2" s="1"/>
  <c r="K67" i="2"/>
  <c r="L67" i="2" s="1"/>
  <c r="M67" i="2" s="1"/>
  <c r="J67" i="2"/>
  <c r="K66" i="2"/>
  <c r="J66" i="2"/>
  <c r="L66" i="2" s="1"/>
  <c r="M66" i="2" s="1"/>
  <c r="K65" i="2"/>
  <c r="J65" i="2"/>
  <c r="L65" i="2" s="1"/>
  <c r="M65" i="2" s="1"/>
  <c r="K64" i="2"/>
  <c r="J64" i="2"/>
  <c r="L64" i="2" s="1"/>
  <c r="M64" i="2" s="1"/>
  <c r="K63" i="2"/>
  <c r="L63" i="2" s="1"/>
  <c r="M63" i="2" s="1"/>
  <c r="J63" i="2"/>
  <c r="K62" i="2"/>
  <c r="L62" i="2" s="1"/>
  <c r="M62" i="2" s="1"/>
  <c r="J62" i="2"/>
  <c r="K61" i="2"/>
  <c r="J61" i="2"/>
  <c r="L61" i="2" s="1"/>
  <c r="M61" i="2" s="1"/>
  <c r="L60" i="2"/>
  <c r="M60" i="2" s="1"/>
  <c r="K60" i="2"/>
  <c r="J60" i="2"/>
  <c r="K59" i="2"/>
  <c r="J59" i="2"/>
  <c r="L59" i="2" s="1"/>
  <c r="M59" i="2" s="1"/>
  <c r="K58" i="2"/>
  <c r="J58" i="2"/>
  <c r="L58" i="2" s="1"/>
  <c r="M58" i="2" s="1"/>
  <c r="K57" i="2"/>
  <c r="J57" i="2"/>
  <c r="L57" i="2" s="1"/>
  <c r="M57" i="2" s="1"/>
  <c r="K56" i="2"/>
  <c r="L56" i="2" s="1"/>
  <c r="M56" i="2" s="1"/>
  <c r="J56" i="2"/>
  <c r="K55" i="2"/>
  <c r="L55" i="2" s="1"/>
  <c r="M55" i="2" s="1"/>
  <c r="J55" i="2"/>
  <c r="K54" i="2"/>
  <c r="J54" i="2"/>
  <c r="L54" i="2" s="1"/>
  <c r="K53" i="2"/>
  <c r="L53" i="2" s="1"/>
  <c r="M53" i="2" s="1"/>
  <c r="J53" i="2"/>
  <c r="K52" i="2"/>
  <c r="J52" i="2"/>
  <c r="L52" i="2" s="1"/>
  <c r="M52" i="2" s="1"/>
  <c r="K51" i="2"/>
  <c r="J51" i="2"/>
  <c r="L51" i="2" s="1"/>
  <c r="M51" i="2" s="1"/>
  <c r="K50" i="2"/>
  <c r="J50" i="2"/>
  <c r="K49" i="2"/>
  <c r="L49" i="2" s="1"/>
  <c r="M49" i="2" s="1"/>
  <c r="J49" i="2"/>
  <c r="K48" i="2"/>
  <c r="L48" i="2" s="1"/>
  <c r="M48" i="2" s="1"/>
  <c r="J48" i="2"/>
  <c r="K47" i="2"/>
  <c r="J47" i="2"/>
  <c r="K46" i="2"/>
  <c r="L46" i="2" s="1"/>
  <c r="M46" i="2" s="1"/>
  <c r="J46" i="2"/>
  <c r="K45" i="2"/>
  <c r="J45" i="2"/>
  <c r="L45" i="2" s="1"/>
  <c r="M45" i="2" s="1"/>
  <c r="K44" i="2"/>
  <c r="J44" i="2"/>
  <c r="L44" i="2" s="1"/>
  <c r="M44" i="2" s="1"/>
  <c r="K43" i="2"/>
  <c r="J43" i="2"/>
  <c r="L43" i="2" s="1"/>
  <c r="M43" i="2" s="1"/>
  <c r="K42" i="2"/>
  <c r="L42" i="2" s="1"/>
  <c r="M42" i="2" s="1"/>
  <c r="J42" i="2"/>
  <c r="K41" i="2"/>
  <c r="L41" i="2" s="1"/>
  <c r="M41" i="2" s="1"/>
  <c r="J41" i="2"/>
  <c r="K40" i="2"/>
  <c r="J40" i="2"/>
  <c r="L40" i="2" s="1"/>
  <c r="M40" i="2" s="1"/>
  <c r="K39" i="2"/>
  <c r="L39" i="2" s="1"/>
  <c r="M39" i="2" s="1"/>
  <c r="J39" i="2"/>
  <c r="K38" i="2"/>
  <c r="J38" i="2"/>
  <c r="L38" i="2" s="1"/>
  <c r="M38" i="2" s="1"/>
  <c r="K37" i="2"/>
  <c r="J37" i="2"/>
  <c r="K36" i="2"/>
  <c r="J36" i="2"/>
  <c r="L36" i="2" s="1"/>
  <c r="K35" i="2"/>
  <c r="L35" i="2" s="1"/>
  <c r="M35" i="2" s="1"/>
  <c r="J35" i="2"/>
  <c r="K34" i="2"/>
  <c r="L34" i="2" s="1"/>
  <c r="M34" i="2" s="1"/>
  <c r="J34" i="2"/>
  <c r="K33" i="2"/>
  <c r="J33" i="2"/>
  <c r="L33" i="2" s="1"/>
  <c r="M33" i="2" s="1"/>
  <c r="K32" i="2"/>
  <c r="L32" i="2" s="1"/>
  <c r="M32" i="2" s="1"/>
  <c r="J32" i="2"/>
  <c r="K31" i="2"/>
  <c r="J31" i="2"/>
  <c r="L31" i="2" s="1"/>
  <c r="M31" i="2" s="1"/>
  <c r="K30" i="2"/>
  <c r="J30" i="2"/>
  <c r="L30" i="2" s="1"/>
  <c r="M30" i="2" s="1"/>
  <c r="K29" i="2"/>
  <c r="J29" i="2"/>
  <c r="L29" i="2" s="1"/>
  <c r="M29" i="2" s="1"/>
  <c r="K28" i="2"/>
  <c r="L28" i="2" s="1"/>
  <c r="M28" i="2" s="1"/>
  <c r="J28" i="2"/>
  <c r="K27" i="2"/>
  <c r="L27" i="2" s="1"/>
  <c r="J27" i="2"/>
  <c r="K26" i="2"/>
  <c r="J26" i="2"/>
  <c r="L26" i="2" s="1"/>
  <c r="M26" i="2" s="1"/>
  <c r="K25" i="2"/>
  <c r="L25" i="2" s="1"/>
  <c r="M25" i="2" s="1"/>
  <c r="J25" i="2"/>
  <c r="K24" i="2"/>
  <c r="J24" i="2"/>
  <c r="K23" i="2"/>
  <c r="J23" i="2"/>
  <c r="L23" i="2" s="1"/>
  <c r="M23" i="2" s="1"/>
  <c r="K22" i="2"/>
  <c r="J22" i="2"/>
  <c r="L22" i="2" s="1"/>
  <c r="M22" i="2" s="1"/>
  <c r="K21" i="2"/>
  <c r="L21" i="2" s="1"/>
  <c r="M21" i="2" s="1"/>
  <c r="J21" i="2"/>
  <c r="K20" i="2"/>
  <c r="L20" i="2" s="1"/>
  <c r="M20" i="2" s="1"/>
  <c r="J20" i="2"/>
  <c r="K19" i="2"/>
  <c r="J19" i="2"/>
  <c r="L19" i="2" s="1"/>
  <c r="M19" i="2" s="1"/>
  <c r="K18" i="2"/>
  <c r="L18" i="2" s="1"/>
  <c r="M18" i="2" s="1"/>
  <c r="J18" i="2"/>
  <c r="K17" i="2"/>
  <c r="J17" i="2"/>
  <c r="L17" i="2" s="1"/>
  <c r="M17" i="2" s="1"/>
  <c r="K16" i="2"/>
  <c r="J16" i="2"/>
  <c r="L16" i="2" s="1"/>
  <c r="K15" i="2"/>
  <c r="J15" i="2"/>
  <c r="K14" i="2"/>
  <c r="L14" i="2" s="1"/>
  <c r="M14" i="2" s="1"/>
  <c r="J14" i="2"/>
  <c r="K13" i="2"/>
  <c r="J13" i="2"/>
  <c r="K12" i="2"/>
  <c r="J12" i="2"/>
  <c r="L12" i="2" s="1"/>
  <c r="M12" i="2" s="1"/>
  <c r="K11" i="2"/>
  <c r="L11" i="2" s="1"/>
  <c r="M11" i="2" s="1"/>
  <c r="J11" i="2"/>
  <c r="K10" i="2"/>
  <c r="J10" i="2"/>
  <c r="L10" i="2" s="1"/>
  <c r="M10" i="2" s="1"/>
  <c r="K9" i="2"/>
  <c r="J9" i="2"/>
  <c r="K8" i="2"/>
  <c r="J8" i="2"/>
  <c r="K7" i="2"/>
  <c r="J7" i="2"/>
  <c r="K6" i="2"/>
  <c r="J6" i="2"/>
  <c r="K5" i="2"/>
  <c r="J5" i="2"/>
  <c r="K4" i="2"/>
  <c r="J4" i="2"/>
  <c r="K3" i="2"/>
  <c r="J3" i="2"/>
  <c r="K2" i="2"/>
  <c r="J2" i="2"/>
  <c r="L7" i="2" l="1"/>
  <c r="M7" i="2" s="1"/>
  <c r="L47" i="2"/>
  <c r="L80" i="2"/>
  <c r="M80" i="2" s="1"/>
  <c r="L93" i="2"/>
  <c r="M93" i="2" s="1"/>
  <c r="L106" i="2"/>
  <c r="M106" i="2" s="1"/>
  <c r="L24" i="2"/>
  <c r="M24" i="2" s="1"/>
  <c r="L37" i="2"/>
  <c r="M37" i="2" s="1"/>
  <c r="L50" i="2"/>
  <c r="M50" i="2" s="1"/>
  <c r="L89" i="2"/>
  <c r="M89" i="2" s="1"/>
  <c r="L5" i="2"/>
  <c r="M5" i="2" s="1"/>
  <c r="L4" i="2"/>
  <c r="M4" i="2" s="1"/>
  <c r="L9" i="2"/>
  <c r="M9" i="2" s="1"/>
  <c r="L8" i="2"/>
  <c r="M8" i="2" s="1"/>
  <c r="L3" i="2"/>
  <c r="M3" i="2" s="1"/>
  <c r="L6" i="2"/>
  <c r="M6" i="2" s="1"/>
  <c r="F7" i="4"/>
  <c r="L15" i="2"/>
  <c r="M15" i="2" s="1"/>
  <c r="L13" i="2"/>
  <c r="M13" i="2" s="1"/>
  <c r="L2" i="2"/>
  <c r="C24" i="4"/>
  <c r="M73" i="2"/>
  <c r="M27" i="2"/>
  <c r="C19" i="4"/>
  <c r="C21" i="4"/>
  <c r="M47" i="2"/>
  <c r="C25" i="4"/>
  <c r="M110" i="2"/>
  <c r="C18" i="4"/>
  <c r="M16" i="2"/>
  <c r="M101" i="2"/>
  <c r="C15" i="4"/>
  <c r="M54" i="2"/>
  <c r="C22" i="4"/>
  <c r="C20" i="4"/>
  <c r="M36" i="2"/>
  <c r="C16" i="4"/>
  <c r="M107" i="2"/>
  <c r="C13" i="4"/>
  <c r="C14" i="4"/>
  <c r="F5" i="4"/>
  <c r="C23" i="4"/>
  <c r="C17" i="4" l="1"/>
  <c r="B5" i="4"/>
  <c r="B4" i="4"/>
  <c r="M2" i="2"/>
  <c r="B9" i="4" s="1"/>
  <c r="B6" i="4" l="1"/>
  <c r="B8" i="4"/>
  <c r="B7" i="4"/>
</calcChain>
</file>

<file path=xl/sharedStrings.xml><?xml version="1.0" encoding="utf-8"?>
<sst xmlns="http://schemas.openxmlformats.org/spreadsheetml/2006/main" count="600" uniqueCount="438">
  <si>
    <t>AIMHI GADCS Streamlining Review Workbook</t>
  </si>
  <si>
    <t>How to use this workbook</t>
  </si>
  <si>
    <t>1. Open the 'AIMHI Review Tool' tab.</t>
  </si>
  <si>
    <t>Recommended review framing</t>
  </si>
  <si>
    <t>ID</t>
  </si>
  <si>
    <t>GADCS Section</t>
  </si>
  <si>
    <t>Grouped Reporting Element</t>
  </si>
  <si>
    <t>Includes / Underlying CMS Questions</t>
  </si>
  <si>
    <t>Why it Matters</t>
  </si>
  <si>
    <t>Recommended Treatment</t>
  </si>
  <si>
    <t>Payment Policy Value</t>
  </si>
  <si>
    <t>Ease of Reporting</t>
  </si>
  <si>
    <t>Reviewer Comments</t>
  </si>
  <si>
    <t>Value Score</t>
  </si>
  <si>
    <t>Ease Score</t>
  </si>
  <si>
    <t>Priority Score</t>
  </si>
  <si>
    <t>Priority Category</t>
  </si>
  <si>
    <t>2. Organizational Characteristics</t>
  </si>
  <si>
    <t>Organization identity and Medicare enrollment identifiers</t>
  </si>
  <si>
    <t>NPI/PTAN/TIN, legal name, DBA, ownership relationships</t>
  </si>
  <si>
    <t>Foundational for matching GADCS data to claims and classifying respondents.</t>
  </si>
  <si>
    <t>Keep</t>
  </si>
  <si>
    <t>Ownership type</t>
  </si>
  <si>
    <t>Government, nonprofit, for-profit, hospital-based, fire-based, public safety-based</t>
  </si>
  <si>
    <t>Critical to segment cost/revenue differences across EMS models.</t>
  </si>
  <si>
    <t>Primary operating model</t>
  </si>
  <si>
    <t>Stand-alone ambulance, fire department, hospital, public safety, third-party contractor</t>
  </si>
  <si>
    <t>Helps distinguish shared-cost organizations from ambulance-only organizations.</t>
  </si>
  <si>
    <t>Organizational tax status and corporate structure</t>
  </si>
  <si>
    <t>Municipal, district, authority, private corporation, nonprofit, tribal, etc.</t>
  </si>
  <si>
    <t>Useful for payment policy segmentation and revenue-source interpretation.</t>
  </si>
  <si>
    <t>Use of contracted ambulance operations</t>
  </si>
  <si>
    <t>Whether service is provided directly, contracted out, or partially contracted</t>
  </si>
  <si>
    <t>Important for understanding where costs are held and how revenues flow.</t>
  </si>
  <si>
    <t>Ground ambulance service start/end dates during data year</t>
  </si>
  <si>
    <t>Operational during full year, changes in ownership, mergers, closures</t>
  </si>
  <si>
    <t>Needed to normalize costs and volumes for partial-year operations.</t>
  </si>
  <si>
    <t>Reporting period and fiscal/calendar year basis</t>
  </si>
  <si>
    <t>12-month data collection period and accounting year used</t>
  </si>
  <si>
    <t>Essential for data comparability and auditability.</t>
  </si>
  <si>
    <t>Shared services/cost-sharing structure</t>
  </si>
  <si>
    <t>Whether costs are shared with fire, police, hospital, municipality, parent entity</t>
  </si>
  <si>
    <t>Very important for government/fire/hospital-based agencies; but should be simplified.</t>
  </si>
  <si>
    <t>Streamline</t>
  </si>
  <si>
    <t>Volunteer status and reliance on volunteer labor</t>
  </si>
  <si>
    <t>Volunteer, paid, combination, stipend models</t>
  </si>
  <si>
    <t>Important for rural/low-volume cost interpretation.</t>
  </si>
  <si>
    <t>Clinical service capability level</t>
  </si>
  <si>
    <t>BLS, ALS, ALS2, SCT, paramedic intercept, wheelchair not included</t>
  </si>
  <si>
    <t>Core driver of labor and readiness cost.</t>
  </si>
  <si>
    <t>Emergency vs non-emergency organizational role</t>
  </si>
  <si>
    <t>911 primary provider, interfacility, scheduled, standby, mixed</t>
  </si>
  <si>
    <t>Key for comparing fundamentally different ambulance business models.</t>
  </si>
  <si>
    <t>Primary provider designation in service area</t>
  </si>
  <si>
    <t>Primary provider, secondary provider, mutual aid/back-up only</t>
  </si>
  <si>
    <t>May help access analysis, but current instrument may be more granular than needed.</t>
  </si>
  <si>
    <t>Participation in non-transport programs</t>
  </si>
  <si>
    <t>MIH/CP, TIP/TNT, alternate destination, community paramedicine</t>
  </si>
  <si>
    <t>Important future-facing data element, especially for payment model reform.</t>
  </si>
  <si>
    <t>Affiliations with hospitals or health systems</t>
  </si>
  <si>
    <t>Hospital-based, health-system-owned, formal arrangements</t>
  </si>
  <si>
    <t>Useful for shared cost/revenue and access-to-care analysis.</t>
  </si>
  <si>
    <t>3. Service Area</t>
  </si>
  <si>
    <t>Primary service area geography</t>
  </si>
  <si>
    <t>ZIP codes, counties, municipalities, census-based service area descriptors</t>
  </si>
  <si>
    <t>Essential for urban/rural/super-rural and isolation analysis.</t>
  </si>
  <si>
    <t>Urban/rural/super-rural classification</t>
  </si>
  <si>
    <t>Service area designation by CMS geography categories</t>
  </si>
  <si>
    <t>Core payment policy variable but should not be the only geography factor.</t>
  </si>
  <si>
    <t>Population served</t>
  </si>
  <si>
    <t>Resident population in primary service area</t>
  </si>
  <si>
    <t>Useful for readiness, access, and cost-per-capita analysis.</t>
  </si>
  <si>
    <t>Geographic size of service area</t>
  </si>
  <si>
    <t>Square miles or service-area footprint</t>
  </si>
  <si>
    <t>Important for readiness and unit-hour needs; can be simplified.</t>
  </si>
  <si>
    <t>Service area isolation/distance measures</t>
  </si>
  <si>
    <t>Distance to nearest hospitals/ambulance organizations, isolated area indicators</t>
  </si>
  <si>
    <t>High potential value for replacing blunt rural add-ons with targeted low-volume isolated support.</t>
  </si>
  <si>
    <t>Secondary service areas</t>
  </si>
  <si>
    <t>Areas outside primary territory served regularly</t>
  </si>
  <si>
    <t>MedPAC flagged detailed secondary-area questions as potentially unnecessary; simplify.</t>
  </si>
  <si>
    <t>Mutual aid volume and role</t>
  </si>
  <si>
    <t>Provided/received mutual aid, backup coverage, disaster coverage</t>
  </si>
  <si>
    <t>Important for readiness/access but should be summarized rather than highly granular.</t>
  </si>
  <si>
    <t>Number and type of destination facilities</t>
  </si>
  <si>
    <t>Hospitals, specialty centers, critical access hospitals, freestanding EDs</t>
  </si>
  <si>
    <t>Useful to understand transport length and system design.</t>
  </si>
  <si>
    <t>Average distance/time to destination facilities</t>
  </si>
  <si>
    <t>Typical transport distance, mileage patterns, rural destination access</t>
  </si>
  <si>
    <t>High value for access and cost differences.</t>
  </si>
  <si>
    <t>Seasonal population or demand variability</t>
  </si>
  <si>
    <t>Tourism, college, special events, seasonal surges</t>
  </si>
  <si>
    <t>May matter for some agencies but likely burdensome/less universal.</t>
  </si>
  <si>
    <t>Consider Drop/Optional</t>
  </si>
  <si>
    <t>Disaster/special event coverage obligations</t>
  </si>
  <si>
    <t>Coverage of large events, disaster readiness, regional response</t>
  </si>
  <si>
    <t>Relevant to readiness but not central to AFS payment adequacy unless standardized.</t>
  </si>
  <si>
    <t>4. Response Time</t>
  </si>
  <si>
    <t>Emergency response-time performance</t>
  </si>
  <si>
    <t>Average/median/90th percentile response time by emergency response</t>
  </si>
  <si>
    <t>Access-to-care proxy; likely useful if consistently defined.</t>
  </si>
  <si>
    <t>Call processing/dispatch interval availability</t>
  </si>
  <si>
    <t>PSAP/call processing time, chute time, response interval if known</t>
  </si>
  <si>
    <t>Potentially valuable but not consistently available to ambulance agencies.</t>
  </si>
  <si>
    <t>Turnout/chute time</t>
  </si>
  <si>
    <t>Dispatch-to-enroute interval</t>
  </si>
  <si>
    <t>Useful operational metric but may be inconsistent across CAD systems.</t>
  </si>
  <si>
    <t>Travel time to scene</t>
  </si>
  <si>
    <t>Enroute-to-arrival interval</t>
  </si>
  <si>
    <t>Relevant to access and geography; easier where CAD data available.</t>
  </si>
  <si>
    <t>Scene time</t>
  </si>
  <si>
    <t>Arrival-to-depart-scene interval</t>
  </si>
  <si>
    <t>Can contextualize resource utilization; clinical variation makes policy use limited.</t>
  </si>
  <si>
    <t>Transport time</t>
  </si>
  <si>
    <t>Depart-scene-to-destination interval</t>
  </si>
  <si>
    <t>Useful for rural/access and unit-hour burden analysis.</t>
  </si>
  <si>
    <t>Hospital turnaround/wall time</t>
  </si>
  <si>
    <t>Destination arrival-to-available interval</t>
  </si>
  <si>
    <t>High value for system cost/readiness but may not be in all billing/PCR systems.</t>
  </si>
  <si>
    <t>Response-time goal or contractual standard</t>
  </si>
  <si>
    <t>Local response-time requirement, franchise/contract standard</t>
  </si>
  <si>
    <t>Useful context, but local policy-driven; not necessarily payment adequacy variable.</t>
  </si>
  <si>
    <t>Emergency call volume by response priority</t>
  </si>
  <si>
    <t>High/low acuity, lights-and-siren, EMD determinant if available</t>
  </si>
  <si>
    <t>High value for matching readiness costs to clinical demand; may be hard to standardize.</t>
  </si>
  <si>
    <t>5. Service Volume</t>
  </si>
  <si>
    <t>Total ground ambulance responses</t>
  </si>
  <si>
    <t>All responses, including transport and no-transport</t>
  </si>
  <si>
    <t>Core denominator for workload/readiness and TIP/TNT policy analysis.</t>
  </si>
  <si>
    <t>Total transports</t>
  </si>
  <si>
    <t>All patient transports during reporting year</t>
  </si>
  <si>
    <t>Core denominator for cost-per-transport and revenue-per-transport.</t>
  </si>
  <si>
    <t>Medicare FFS transports</t>
  </si>
  <si>
    <t>Transports furnished to Medicare FFS beneficiaries</t>
  </si>
  <si>
    <t>Essential to compare costs with AFS payments.</t>
  </si>
  <si>
    <t>Medicare Advantage transports</t>
  </si>
  <si>
    <t>MA transport volume if available</t>
  </si>
  <si>
    <t>Important because MA is increasingly significant; may not be well captured in original GADCS.</t>
  </si>
  <si>
    <t>Medicaid transports</t>
  </si>
  <si>
    <t>Medicaid FFS/managed care volume</t>
  </si>
  <si>
    <t>Needed for payer mix and cross-subsidy analysis.</t>
  </si>
  <si>
    <t>Commercial/self-pay/other payer transports</t>
  </si>
  <si>
    <t>Commercial, self-pay, workers comp, VA, other</t>
  </si>
  <si>
    <t>Needed for payer mix and revenue adequacy context.</t>
  </si>
  <si>
    <t>No-transport/TIP/TNT responses</t>
  </si>
  <si>
    <t>Assess/treat/refer/no transport; deceased on scene; patient refusal</t>
  </si>
  <si>
    <t>High policy value for non-transport payment reform.</t>
  </si>
  <si>
    <t>Emergency vs non-emergency transports</t>
  </si>
  <si>
    <t>911/emergency, scheduled, unscheduled, interfacility</t>
  </si>
  <si>
    <t>Core to comparing different EMS service models.</t>
  </si>
  <si>
    <t>Interfacility transports by level/type</t>
  </si>
  <si>
    <t>BLS, ALS, SCT, specialty, hospital discharge</t>
  </si>
  <si>
    <t>Useful for service mix and cost intensity; can be grouped.</t>
  </si>
  <si>
    <t>Standby/special event responses</t>
  </si>
  <si>
    <t>Standby events and ambulance-hours</t>
  </si>
  <si>
    <t>May matter locally; lower national payment-policy value.</t>
  </si>
  <si>
    <t>Paramedic intercepts / ALS assists</t>
  </si>
  <si>
    <t>Intercept services and non-transport ALS assistance</t>
  </si>
  <si>
    <t>Important in rural/tiered systems; may require cleaner definitions.</t>
  </si>
  <si>
    <t>6. Service Mix</t>
  </si>
  <si>
    <t>HCPCS-level transport mix</t>
  </si>
  <si>
    <t>A0428, A0429, A0433, A0434, A0426, A0427, mileage</t>
  </si>
  <si>
    <t>Core service-intensity variable and payment-policy input.</t>
  </si>
  <si>
    <t>Loaded mileage by payer/type</t>
  </si>
  <si>
    <t>Total loaded miles and average miles by transport category</t>
  </si>
  <si>
    <t>Essential for mileage payment and geography/access analysis.</t>
  </si>
  <si>
    <t>ALS vs BLS mix</t>
  </si>
  <si>
    <t>Share of transports/responses at BLS, ALS1, ALS2, SCT</t>
  </si>
  <si>
    <t>Core labor and readiness cost driver.</t>
  </si>
  <si>
    <t>Emergency vs non-emergency intensity</t>
  </si>
  <si>
    <t>Emergency ALS/BLS, non-emergency ALS/BLS, SCT</t>
  </si>
  <si>
    <t>Useful for payment relativity and RVU recalibration.</t>
  </si>
  <si>
    <t>Specialty care transport resources</t>
  </si>
  <si>
    <t>SCT staffing/equipment, critical care, neonatal, bariatric capabilities</t>
  </si>
  <si>
    <t>High cost-intensity element; should be summarized.</t>
  </si>
  <si>
    <t>Air/non-ground exclusion controls</t>
  </si>
  <si>
    <t>Ensure only ground ambulance data included</t>
  </si>
  <si>
    <t>Needed for data quality; likely simple.</t>
  </si>
  <si>
    <t>Patient acuity indicators beyond HCPCS</t>
  </si>
  <si>
    <t>Clinical acuity, EMD determinant, destination type if available</t>
  </si>
  <si>
    <t>Potentially valuable but may be burdensome and non-standard.</t>
  </si>
  <si>
    <t>7. Labor Costs</t>
  </si>
  <si>
    <t>Total ambulance labor cost</t>
  </si>
  <si>
    <t>Wages, salaries, overtime, payroll taxes, benefits for ambulance personnel</t>
  </si>
  <si>
    <t>Largest cost category; absolutely central.</t>
  </si>
  <si>
    <t>Labor hours by role/category</t>
  </si>
  <si>
    <t>EMT, AEMT, paramedic, nurse, physician, dispatcher, supervisor, admin</t>
  </si>
  <si>
    <t>High value but should be grouped at role level, not excessive detail.</t>
  </si>
  <si>
    <t>Field clinical labor cost</t>
  </si>
  <si>
    <t>EMT/paramedic/crew wages and benefits</t>
  </si>
  <si>
    <t>Directly tied to service delivery cost.</t>
  </si>
  <si>
    <t>Dispatch/communications labor cost</t>
  </si>
  <si>
    <t>Dispatch/call-taking/communications staff costs</t>
  </si>
  <si>
    <t>Relevant for agencies that operate dispatch; should identify whether included/excluded.</t>
  </si>
  <si>
    <t>Administrative/management labor cost</t>
  </si>
  <si>
    <t>Executives, billing, QA, training, logistics, supervisors</t>
  </si>
  <si>
    <t>Important overhead category; can be grouped.</t>
  </si>
  <si>
    <t>Overtime cost and hours</t>
  </si>
  <si>
    <t>Overtime dollars/hours</t>
  </si>
  <si>
    <t>High value workforce sustainability and cost driver.</t>
  </si>
  <si>
    <t>Benefits cost</t>
  </si>
  <si>
    <t>Health insurance, pension, retirement, workers comp, payroll taxes</t>
  </si>
  <si>
    <t>Major difference between government/private models; high policy value.</t>
  </si>
  <si>
    <t>Volunteer/stipend labor valuation</t>
  </si>
  <si>
    <t>Volunteer hours, stipends, imputed labor value</t>
  </si>
  <si>
    <t>Important for rural/volunteer systems, but complex.</t>
  </si>
  <si>
    <t>Training/education labor hours and cost</t>
  </si>
  <si>
    <t>CE, orientation, clinical training, QA-related staff time</t>
  </si>
  <si>
    <t>Important but may be hard to allocate; use grouped annual cost.</t>
  </si>
  <si>
    <t>Non-ambulance responsibility allocation</t>
  </si>
  <si>
    <t>Fire suppression, rescue, law enforcement, hospital duties, other shared roles</t>
  </si>
  <si>
    <t>Important for shared-cost agencies, but detailed hours by non-ambulance task may be burdensome.</t>
  </si>
  <si>
    <t>Paid leave and backfill costs</t>
  </si>
  <si>
    <t>Vacation/sick/holiday/FMLA and backfill overtime</t>
  </si>
  <si>
    <t>Important workforce cost driver but may be embedded in payroll systems.</t>
  </si>
  <si>
    <t>Billing/revenue cycle labor cost</t>
  </si>
  <si>
    <t>In-house billing, coding, collections, patient financial services</t>
  </si>
  <si>
    <t>Needed to understand net revenue cost of collection.</t>
  </si>
  <si>
    <t>Medical direction/clinical oversight cost</t>
  </si>
  <si>
    <t>Medical director, QA/QI physicians, clinical governance</t>
  </si>
  <si>
    <t>Important clinical readiness cost; likely available as contract/payroll cost.</t>
  </si>
  <si>
    <t>8. Facilities Costs</t>
  </si>
  <si>
    <t>Number and type of facilities/stations</t>
  </si>
  <si>
    <t>Stations, quarters, admin offices, garages, supply warehouses</t>
  </si>
  <si>
    <t>Useful but should not require excessive facility-level detail.</t>
  </si>
  <si>
    <t>Facility operating costs</t>
  </si>
  <si>
    <t>Rent, utilities, maintenance, insurance, janitorial</t>
  </si>
  <si>
    <t>Important fixed readiness cost category.</t>
  </si>
  <si>
    <t>Facility depreciation/capital cost</t>
  </si>
  <si>
    <t>Owned facility depreciation, mortgage, lease, capital improvements</t>
  </si>
  <si>
    <t>Important for full cost but may be difficult for municipalities.</t>
  </si>
  <si>
    <t>Shared facility allocation</t>
  </si>
  <si>
    <t>Percent ambulance use of fire stations, hospitals, municipal buildings</t>
  </si>
  <si>
    <t>High value for government/fire/hospital agencies; simplify allocation method.</t>
  </si>
  <si>
    <t>Facility square footage allocation</t>
  </si>
  <si>
    <t>Square footage used for ambulance operations</t>
  </si>
  <si>
    <t>Potentially useful but burdensome and granular.</t>
  </si>
  <si>
    <t>Facility location/geographic deployment</t>
  </si>
  <si>
    <t>Station count/location in service area</t>
  </si>
  <si>
    <t>Potential value for access/ambulance desert analysis.</t>
  </si>
  <si>
    <t>9. Vehicle Costs</t>
  </si>
  <si>
    <t>Number and type of vehicles</t>
  </si>
  <si>
    <t>Ambulances, fly cars, supervisor vehicles, support vehicles</t>
  </si>
  <si>
    <t>Core fleet readiness input.</t>
  </si>
  <si>
    <t>Ambulance unit hours or staffed unit availability</t>
  </si>
  <si>
    <t>Staffed ambulance hours/vehicle availability</t>
  </si>
  <si>
    <t>Very high value for readiness/capacity analysis.</t>
  </si>
  <si>
    <t>Vehicle operating costs</t>
  </si>
  <si>
    <t>Fuel, maintenance, repairs, tires, insurance</t>
  </si>
  <si>
    <t>High value and often available.</t>
  </si>
  <si>
    <t>Vehicle capital/depreciation/lease cost</t>
  </si>
  <si>
    <t>Ambulance depreciation, lease payments, replacement cost</t>
  </si>
  <si>
    <t>Essential for full cost; needs standard guidance.</t>
  </si>
  <si>
    <t>Vehicle age/mileage condition indicators</t>
  </si>
  <si>
    <t>Average age, odometer, replacement cycle</t>
  </si>
  <si>
    <t>Useful for capital access and sustainability; should be simplified.</t>
  </si>
  <si>
    <t>Vehicle utilization</t>
  </si>
  <si>
    <t>Miles, hours, transports per ambulance, spare ratio</t>
  </si>
  <si>
    <t>Useful for cost and capital planning; can be summarized.</t>
  </si>
  <si>
    <t>Non-ambulance vehicle allocation</t>
  </si>
  <si>
    <t>Command, QRV, fly car, rescue/support vehicles used for EMS</t>
  </si>
  <si>
    <t>Important in tiered/fire-based systems; group rather than detailed by vehicle.</t>
  </si>
  <si>
    <t>Vehicle insurance/licensing/compliance costs</t>
  </si>
  <si>
    <t>Insurance, registrations, permits, inspections</t>
  </si>
  <si>
    <t>Straightforward fleet cost item.</t>
  </si>
  <si>
    <t>10. Equipment/Supplies</t>
  </si>
  <si>
    <t>Medical supplies cost</t>
  </si>
  <si>
    <t>Disposable supplies, medications, oxygen, PPE</t>
  </si>
  <si>
    <t>Core direct cost category.</t>
  </si>
  <si>
    <t>Durable medical equipment cost</t>
  </si>
  <si>
    <t>Stretchers, monitors, ventilators, IV pumps, radios, tablets</t>
  </si>
  <si>
    <t>Important capital/equipment cost category.</t>
  </si>
  <si>
    <t>Equipment depreciation/replacement cost</t>
  </si>
  <si>
    <t>Annualized equipment replacement/depreciation</t>
  </si>
  <si>
    <t>Important for sustainability; may need simplified annual replacement-cost approach.</t>
  </si>
  <si>
    <t>Pharmaceutical cost</t>
  </si>
  <si>
    <t>Medications, controlled substances, restocking</t>
  </si>
  <si>
    <t>High cost variability and clinical intensity proxy.</t>
  </si>
  <si>
    <t>Oxygen/respiratory supplies cost</t>
  </si>
  <si>
    <t>Oxygen, airway supplies, ventilator circuits</t>
  </si>
  <si>
    <t>Useful but can be combined with medical supplies if needed.</t>
  </si>
  <si>
    <t>Communications/IT equipment cost</t>
  </si>
  <si>
    <t>CAD, ePCR, radios, mobile data, billing software</t>
  </si>
  <si>
    <t>Important overhead/technology cost category.</t>
  </si>
  <si>
    <t>Donated/in-kind supplies and equipment</t>
  </si>
  <si>
    <t>Hospital-supplied meds, donated supplies, municipality-provided resources</t>
  </si>
  <si>
    <t>Important for underreported costs and cross-subsidy analysis.</t>
  </si>
  <si>
    <t>11. Revenues</t>
  </si>
  <si>
    <t>Total ambulance operating revenue</t>
  </si>
  <si>
    <t>All revenues related to ambulance operations</t>
  </si>
  <si>
    <t>Core for revenue-to-cost analysis, but definitions need strong guidance.</t>
  </si>
  <si>
    <t>Medicare FFS revenue</t>
  </si>
  <si>
    <t>Base, mileage, add-ons, beneficiary cost sharing if collected</t>
  </si>
  <si>
    <t>Essential AFS adequacy variable.</t>
  </si>
  <si>
    <t>Medicare Advantage revenue</t>
  </si>
  <si>
    <t>Payments from MA plans</t>
  </si>
  <si>
    <t>Increasingly important payer category; should be separately captured.</t>
  </si>
  <si>
    <t>Medicaid revenue</t>
  </si>
  <si>
    <t>FFS and managed care Medicaid payments</t>
  </si>
  <si>
    <t>Important for government/public EMS and cross-payer analysis.</t>
  </si>
  <si>
    <t>Commercial insurance revenue</t>
  </si>
  <si>
    <t>Commercial/private insurance collections</t>
  </si>
  <si>
    <t>Important to evaluate cross-subsidization and revenue adequacy.</t>
  </si>
  <si>
    <t>Self-pay and patient responsibility revenue</t>
  </si>
  <si>
    <t>Patient collections, deductibles, coinsurance, uninsured</t>
  </si>
  <si>
    <t>Important but collection practices vary; capture net collections.</t>
  </si>
  <si>
    <t>Local tax subsidy/intergovernmental support</t>
  </si>
  <si>
    <t>Taxes, municipal appropriations, district funding, IGT/GEMT support where applicable</t>
  </si>
  <si>
    <t>Critical for government agencies; MedPAC/CMS concerns suggest clearer definitions are needed.</t>
  </si>
  <si>
    <t>Grants, donations, charitable contributions</t>
  </si>
  <si>
    <t>Public/private grants, donations, charitable support</t>
  </si>
  <si>
    <t>Important non-billing revenue source; group clearly.</t>
  </si>
  <si>
    <t>Subscription/membership revenue</t>
  </si>
  <si>
    <t>Membership fees, subscription programs</t>
  </si>
  <si>
    <t>May matter in rural/nonprofit models; easy if applicable.</t>
  </si>
  <si>
    <t>Standby/special event revenue</t>
  </si>
  <si>
    <t>Event contracts, sports/community standby fees</t>
  </si>
  <si>
    <t>Lower policy value; optional grouped revenue line.</t>
  </si>
  <si>
    <t>Contract revenue from facilities/governments</t>
  </si>
  <si>
    <t>Facility contracts, municipal contracts, system-status management contracts</t>
  </si>
  <si>
    <t>Important for contracted service models.</t>
  </si>
  <si>
    <t>Revenue cycle adjustments</t>
  </si>
  <si>
    <t>Gross charges, contractual allowances, bad debt, refunds, write-offs</t>
  </si>
  <si>
    <t>High value for interpreting charges vs collections; may be hard for some.</t>
  </si>
  <si>
    <t>Average patient charge by HCPCS/payer</t>
  </si>
  <si>
    <t>Charges by billing code and market/payer category</t>
  </si>
  <si>
    <t>Useful for policy and RCM context, but not necessarily needed for core cost reporting.</t>
  </si>
  <si>
    <t>12. Cost Allocation</t>
  </si>
  <si>
    <t>Allocation methodology for shared costs</t>
  </si>
  <si>
    <t>How shared labor/facility/vehicle/admin costs are allocated to ambulance operations</t>
  </si>
  <si>
    <t>Very high value for data reliability; should be standardized and simplified.</t>
  </si>
  <si>
    <t>Direct vs indirect cost classification</t>
  </si>
  <si>
    <t>What costs are directly assigned vs allocated overhead</t>
  </si>
  <si>
    <t>Important for comparability and auditability.</t>
  </si>
  <si>
    <t>Parent entity/central service allocations</t>
  </si>
  <si>
    <t>HR, finance, legal, IT, dispatch, fleet, facilities from parent/government/hospital</t>
  </si>
  <si>
    <t>High value for full cost; needs practical reporting guidance.</t>
  </si>
  <si>
    <t>Administrative overhead allocation</t>
  </si>
  <si>
    <t>General government/hospital/corporate overhead assigned to EMS</t>
  </si>
  <si>
    <t>Important but vulnerable to inconsistency; simplify to categories.</t>
  </si>
  <si>
    <t>Exclusion of non-ambulance costs</t>
  </si>
  <si>
    <t>Fire suppression, non-EMS rescue, police, hospital, wheelchair, air ambulance exclusions</t>
  </si>
  <si>
    <t>Essential for clean ambulance cost data.</t>
  </si>
  <si>
    <t>Uncompensated/in-kind cost recognition</t>
  </si>
  <si>
    <t>Costs borne by another entity at no direct charge to ambulance operation</t>
  </si>
  <si>
    <t>High value because underreporting can distort true cost.</t>
  </si>
  <si>
    <t>13. Certification</t>
  </si>
  <si>
    <t>Certifier identity and attestation</t>
  </si>
  <si>
    <t>Authorized certifier, preparer, certification status</t>
  </si>
  <si>
    <t>Necessary for submission integrity but low policy value.</t>
  </si>
  <si>
    <t>Preparer assistance/vendor support</t>
  </si>
  <si>
    <t>Whether consultant/vendor helped complete submission</t>
  </si>
  <si>
    <t>Useful to understand burden/data quality; optional.</t>
  </si>
  <si>
    <t>Estimated reporting burden</t>
  </si>
  <si>
    <t>Hours/cost to complete GADCS submission</t>
  </si>
  <si>
    <t>Directly supports MedPAC/CMS burden assessment and streamlining.</t>
  </si>
  <si>
    <t>Cross-Cutting</t>
  </si>
  <si>
    <t>Data availability by source system</t>
  </si>
  <si>
    <t>CAD, ePCR, billing, payroll, GL, fleet, HR, manual estimate</t>
  </si>
  <si>
    <t>Useful for future burden reduction and automation planning.</t>
  </si>
  <si>
    <t>Confidence/data quality rating</t>
  </si>
  <si>
    <t>Agency self-rating of completeness, estimate vs actual, audit confidence</t>
  </si>
  <si>
    <t>High value for interpreting early GADCS data.</t>
  </si>
  <si>
    <t>Annual reporting feasibility</t>
  </si>
  <si>
    <t>Whether element could be reported annually, periodically, or only with major effort</t>
  </si>
  <si>
    <t>Directly supports AIMHI recommendation for streamlined annual/rotating collection.</t>
  </si>
  <si>
    <t>Reviewer recommended final disposition</t>
  </si>
  <si>
    <t>Keep, simplify, optional, eliminate</t>
  </si>
  <si>
    <t>Makes member input action-oriented for MedPAC discussion.</t>
  </si>
  <si>
    <t>Score</t>
  </si>
  <si>
    <t>Description</t>
  </si>
  <si>
    <t>Critical</t>
  </si>
  <si>
    <t>Directly necessary to evaluate Medicare ambulance payment adequacy, service intensity, cost drivers, or access.</t>
  </si>
  <si>
    <t>Valuable</t>
  </si>
  <si>
    <t>Useful for payment policy analysis but not absolutely essential.</t>
  </si>
  <si>
    <t>Nice to Have</t>
  </si>
  <si>
    <t>Contextual or operationally interesting, but limited direct policy value.</t>
  </si>
  <si>
    <t>Not Needed</t>
  </si>
  <si>
    <t>Low value for national Medicare payment analysis or redundant with other fields.</t>
  </si>
  <si>
    <t>Already Available</t>
  </si>
  <si>
    <t>Most agencies likely have this data in billing, CAD, ePCR, payroll, GL, or standard reports.</t>
  </si>
  <si>
    <t>Easy</t>
  </si>
  <si>
    <t>Data is generally available but may require light aggregation or mapping.</t>
  </si>
  <si>
    <t>Moderate</t>
  </si>
  <si>
    <t>Requires multiple systems or some manual work but is feasible annually.</t>
  </si>
  <si>
    <t>Difficult</t>
  </si>
  <si>
    <t>Requires significant allocation, manual reconstruction, or inconsistent local definitions.</t>
  </si>
  <si>
    <t>Nearly Impossible</t>
  </si>
  <si>
    <t>Not routinely captured or too burdensome for many agencies without major new systems.</t>
  </si>
  <si>
    <t>AIMHI GADCS Review Summary Dashboard</t>
  </si>
  <si>
    <t>Total grouped elements</t>
  </si>
  <si>
    <t>Count</t>
  </si>
  <si>
    <t>Percent</t>
  </si>
  <si>
    <t>Elements scored</t>
  </si>
  <si>
    <t>Average priority score</t>
  </si>
  <si>
    <t>Quick Wins</t>
  </si>
  <si>
    <t>High Value / Higher Burden</t>
  </si>
  <si>
    <t>Eliminate</t>
  </si>
  <si>
    <t>Easy but Lower Value</t>
  </si>
  <si>
    <t>Low Priority</t>
  </si>
  <si>
    <t>Section</t>
  </si>
  <si>
    <t>Element Count</t>
  </si>
  <si>
    <t>Average Priority Score</t>
  </si>
  <si>
    <t>Enter reviewer scores on AIMHI Review Tool</t>
  </si>
  <si>
    <t>Note: This tab populates after reviewers enter scores. It shows the top 25 grouped reporting elements by Priority Score.</t>
  </si>
  <si>
    <t>Note: This tab populates after reviewers enter scores. It shows the top 50 grouped reporting elements by Priority Score.</t>
  </si>
  <si>
    <t>Source</t>
  </si>
  <si>
    <t>URL</t>
  </si>
  <si>
    <t>Notes</t>
  </si>
  <si>
    <t>CMS GADCS Webpage</t>
  </si>
  <si>
    <t>CMS page listing selected providers/suppliers and the data collection instrument.</t>
  </si>
  <si>
    <t>CMS Printable GADCS Instrument PDF</t>
  </si>
  <si>
    <t>Printable Medicare Ground Ambulance Data Collection Instrument, updated 11/02/2023 per CMS webpage.</t>
  </si>
  <si>
    <t>CMS GADCS User Guide</t>
  </si>
  <si>
    <t>Operational guidance for using the reporting portal.</t>
  </si>
  <si>
    <t>CMS/RAND Year 1 and Year 2 Cohort Analysis</t>
  </si>
  <si>
    <t>CMS report prepared by RAND analyzing early GADCS cohorts and educational materials.</t>
  </si>
  <si>
    <t>MedPAC June 2026 Report to Congress</t>
  </si>
  <si>
    <t>MedPAC report chapter assessing GADCS and recommending continuation/revision.</t>
  </si>
  <si>
    <t xml:space="preserve">https://www.cms.gov/medicare/payment/fee-schedules/ambulance/medicare-ground-ambulance-data-collection-system </t>
  </si>
  <si>
    <t xml:space="preserve">https://www.cms.gov/medicare/medicare-fee-for-service-payment/ambulancefeeschedule/downloads/medicare-ground-ambulance-data-collection-system-instrument.pdf </t>
  </si>
  <si>
    <t xml:space="preserve">https://www.cms.gov/files/document/gadcs-user-guide.pdf </t>
  </si>
  <si>
    <t xml:space="preserve">https://www.cms.gov/files/document/medicare-ground-ambulance-data-collection-system-gadcs-report-year-1-and-year-2-cohort-analysis.pdf </t>
  </si>
  <si>
    <t xml:space="preserve">https://www.medpac.gov/wp-content/uploads/2026/06/Jun26_MedPAC_Report_To_Congress_SEC.pdf </t>
  </si>
  <si>
    <r>
      <rPr>
        <b/>
        <sz val="11"/>
        <rFont val="Calibri"/>
        <family val="2"/>
        <scheme val="minor"/>
      </rPr>
      <t>Purpose:</t>
    </r>
    <r>
      <rPr>
        <sz val="11"/>
        <rFont val="Calibri"/>
        <family val="2"/>
        <scheme val="minor"/>
      </rPr>
      <t xml:space="preserve"> Identify the 25 – 50 Ground Ambulance Data Collection System (GADCS) reporting elements that your agency feels are most valuable for Medicare ambulance payment policy and reasonably feasible for ambulance organizations to report.</t>
    </r>
  </si>
  <si>
    <t>N/A</t>
  </si>
  <si>
    <t>Not Applicable to our agency.</t>
  </si>
  <si>
    <r>
      <t xml:space="preserve">2. For each grouped reporting element, select a </t>
    </r>
    <r>
      <rPr>
        <b/>
        <sz val="11"/>
        <color rgb="FFFF0000"/>
        <rFont val="Calibri"/>
        <family val="2"/>
        <scheme val="minor"/>
      </rPr>
      <t>Payment Policy Value</t>
    </r>
    <r>
      <rPr>
        <sz val="11"/>
        <rFont val="Calibri"/>
        <family val="2"/>
        <scheme val="minor"/>
      </rPr>
      <t xml:space="preserve"> rating and Ease of Reporting rating from the drop-downs.</t>
    </r>
  </si>
  <si>
    <r>
      <t xml:space="preserve">Rather than asking agencies to score 600+ individual CMS variables, this workbook groups them into </t>
    </r>
    <r>
      <rPr>
        <b/>
        <sz val="11"/>
        <color rgb="FFFF0000"/>
        <rFont val="Calibri"/>
        <family val="2"/>
        <scheme val="minor"/>
      </rPr>
      <t>112 practical reporting elements</t>
    </r>
    <r>
      <rPr>
        <sz val="11"/>
        <rFont val="Calibri"/>
        <family val="2"/>
        <scheme val="minor"/>
      </rPr>
      <t>. Where a grouped element scores highly, agencies can drill down to the underlying CMS question detail in the printable instrument.</t>
    </r>
  </si>
  <si>
    <t>3. There are EXAMPLE ratings contained in rows 2 - 7. Please overwrite these example fields with your responses.</t>
  </si>
  <si>
    <r>
      <t>4. For the "</t>
    </r>
    <r>
      <rPr>
        <b/>
        <sz val="11"/>
        <color rgb="FFFF0000"/>
        <rFont val="Calibri"/>
        <family val="2"/>
        <scheme val="minor"/>
      </rPr>
      <t>Ease of Reporting</t>
    </r>
    <r>
      <rPr>
        <sz val="11"/>
        <rFont val="Calibri"/>
        <family val="2"/>
        <scheme val="minor"/>
      </rPr>
      <t>" element, if that data element was not completed by your agency, please select "N/A".</t>
    </r>
  </si>
  <si>
    <r>
      <t xml:space="preserve">5. Add </t>
    </r>
    <r>
      <rPr>
        <b/>
        <sz val="11"/>
        <color rgb="FFFF0000"/>
        <rFont val="Calibri"/>
        <family val="2"/>
        <scheme val="minor"/>
      </rPr>
      <t>comments</t>
    </r>
    <r>
      <rPr>
        <sz val="11"/>
        <rFont val="Calibri"/>
        <family val="2"/>
        <scheme val="minor"/>
      </rPr>
      <t xml:space="preserve"> where a data element should be clarified, combined, dropped, or retained only for certain agency types.</t>
    </r>
  </si>
  <si>
    <r>
      <t xml:space="preserve">6. The </t>
    </r>
    <r>
      <rPr>
        <b/>
        <sz val="11"/>
        <color rgb="FFFF0000"/>
        <rFont val="Calibri"/>
        <family val="2"/>
        <scheme val="minor"/>
      </rPr>
      <t>Priority Score</t>
    </r>
    <r>
      <rPr>
        <sz val="11"/>
        <rFont val="Calibri"/>
        <family val="2"/>
        <scheme val="minor"/>
      </rPr>
      <t xml:space="preserve"> is calculated automatically. Higher scores indicate higher-value/lower-burden reporting elements.</t>
    </r>
  </si>
  <si>
    <r>
      <t xml:space="preserve">7. Use the </t>
    </r>
    <r>
      <rPr>
        <b/>
        <sz val="11"/>
        <color rgb="FFFF0000"/>
        <rFont val="Calibri"/>
        <family val="2"/>
        <scheme val="minor"/>
      </rPr>
      <t>Summary Dashboard</t>
    </r>
    <r>
      <rPr>
        <sz val="11"/>
        <color rgb="FFFF0000"/>
        <rFont val="Calibri"/>
        <family val="2"/>
        <scheme val="minor"/>
      </rPr>
      <t xml:space="preserve">, </t>
    </r>
    <r>
      <rPr>
        <b/>
        <sz val="11"/>
        <color rgb="FFFF0000"/>
        <rFont val="Calibri"/>
        <family val="2"/>
        <scheme val="minor"/>
      </rPr>
      <t>Top 25</t>
    </r>
    <r>
      <rPr>
        <sz val="11"/>
        <rFont val="Calibri"/>
        <family val="2"/>
        <scheme val="minor"/>
      </rPr>
      <t xml:space="preserve">, and </t>
    </r>
    <r>
      <rPr>
        <b/>
        <sz val="11"/>
        <color rgb="FFFF0000"/>
        <rFont val="Calibri"/>
        <family val="2"/>
        <scheme val="minor"/>
      </rPr>
      <t>Top 50</t>
    </r>
    <r>
      <rPr>
        <sz val="11"/>
        <rFont val="Calibri"/>
        <family val="2"/>
        <scheme val="minor"/>
      </rPr>
      <t xml:space="preserve"> tabs after scores are entered to identify your priorities.</t>
    </r>
  </si>
  <si>
    <r>
      <t xml:space="preserve">8. </t>
    </r>
    <r>
      <rPr>
        <b/>
        <sz val="11"/>
        <color rgb="FFFF0000"/>
        <rFont val="Calibri"/>
        <family val="2"/>
        <scheme val="minor"/>
      </rPr>
      <t>Recommended Treatment</t>
    </r>
    <r>
      <rPr>
        <sz val="11"/>
        <rFont val="Calibri"/>
        <family val="2"/>
        <scheme val="minor"/>
      </rPr>
      <t xml:space="preserve"> is a starting recommendation only; reviewer scoring will be used to prioritize the data elements across the industry.</t>
    </r>
  </si>
  <si>
    <r>
      <t>9. Save file with naming convention: '</t>
    </r>
    <r>
      <rPr>
        <b/>
        <sz val="11"/>
        <color rgb="FFFF0000"/>
        <rFont val="Calibri"/>
        <family val="2"/>
        <scheme val="minor"/>
      </rPr>
      <t>Agencyname - GADCS Recommendation.xlsx</t>
    </r>
    <r>
      <rPr>
        <sz val="11"/>
        <rFont val="Calibri"/>
        <family val="2"/>
        <scheme val="minor"/>
      </rPr>
      <t>'</t>
    </r>
  </si>
  <si>
    <r>
      <t xml:space="preserve">10. E-Mail completed workbook to </t>
    </r>
    <r>
      <rPr>
        <b/>
        <sz val="11"/>
        <color rgb="FFFF0000"/>
        <rFont val="Calibri"/>
        <family val="2"/>
        <scheme val="minor"/>
      </rPr>
      <t>matt.zavadsky@pwwag.com</t>
    </r>
    <r>
      <rPr>
        <sz val="11"/>
        <rFont val="Calibri"/>
        <family val="2"/>
        <scheme val="minor"/>
      </rPr>
      <t xml:space="preserve"> </t>
    </r>
  </si>
  <si>
    <t>11. Questions/suggestions to: Matt Zavadsky at email above, or call 817-991-4487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</si>
</sst>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name val="Carlito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rgb="FF1F4E78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rlito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3F8"/>
      </patternFill>
    </fill>
    <fill>
      <patternFill patternType="solid">
        <fgColor theme="0"/>
        <bgColor indexed="64"/>
      </patternFill>
    </fill>
    <fill>
      <patternFill patternType="solid">
        <fgColor rgb="FF99E54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4" borderId="0" xfId="0" applyFont="1" applyFill="1"/>
    <xf numFmtId="0" fontId="3" fillId="4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3" fillId="4" borderId="0" xfId="0" applyFont="1" applyFill="1" applyAlignment="1">
      <alignment horizontal="left" wrapText="1" indent="1"/>
    </xf>
    <xf numFmtId="0" fontId="6" fillId="5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/>
    </xf>
    <xf numFmtId="0" fontId="9" fillId="0" borderId="0" xfId="0" applyFont="1"/>
    <xf numFmtId="0" fontId="10" fillId="5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5" borderId="0" xfId="0" applyFont="1" applyFill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4" fillId="0" borderId="0" xfId="1" applyFont="1" applyAlignment="1">
      <alignment vertical="center" wrapText="1"/>
    </xf>
    <xf numFmtId="0" fontId="1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3" fillId="0" borderId="0" xfId="0" applyNumberFormat="1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1" fillId="5" borderId="0" xfId="0" applyFont="1" applyFill="1"/>
  </cellXfs>
  <cellStyles count="2">
    <cellStyle name="Hyperlink" xfId="1" builtinId="8"/>
    <cellStyle name="Normal" xfId="0" builtinId="0"/>
  </cellStyles>
  <dxfs count="25">
    <dxf>
      <fill>
        <patternFill patternType="solid">
          <bgColor rgb="FFF4CCCC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D9EAD3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99E54D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99E54D"/>
        </patternFill>
      </fill>
    </dxf>
  </dxfs>
  <tableStyles count="0" defaultTableStyle="TableStyleMedium2" defaultPivotStyle="PivotStyleLight16"/>
  <colors>
    <mruColors>
      <color rgb="FF99E54D"/>
      <color rgb="FF5EDA58"/>
      <color rgb="FF43D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>
                <a:latin typeface="+mj-lt"/>
              </a:rPr>
              <a:t>Recommended Treatment Counts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Count</c:v>
          </c:tx>
          <c:invertIfNegative val="1"/>
          <c:cat>
            <c:strRef>
              <c:f>'Summary Dashboard'!$D$4:$D$7</c:f>
              <c:strCache>
                <c:ptCount val="4"/>
                <c:pt idx="0">
                  <c:v>Keep</c:v>
                </c:pt>
                <c:pt idx="1">
                  <c:v>Streamline</c:v>
                </c:pt>
                <c:pt idx="2">
                  <c:v>Consider Drop/Optional</c:v>
                </c:pt>
                <c:pt idx="3">
                  <c:v>Eliminate</c:v>
                </c:pt>
              </c:strCache>
            </c:strRef>
          </c:cat>
          <c:val>
            <c:numRef>
              <c:f>'Summary Dashboard'!$E$4:$E$7</c:f>
              <c:numCache>
                <c:formatCode>General</c:formatCode>
                <c:ptCount val="4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0-4BE6-99EE-E173C2488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txPr>
    <a:bodyPr/>
    <a:lstStyle/>
    <a:p>
      <a:pPr>
        <a:defRPr>
          <a:latin typeface="+mn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>
                <a:latin typeface="+mn-lt"/>
              </a:rPr>
              <a:t>Grouped Elements by Section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Element Count</c:v>
          </c:tx>
          <c:invertIfNegative val="1"/>
          <c:cat>
            <c:strRef>
              <c:f>'Summary Dashboard'!$A$13:$A$25</c:f>
              <c:strCache>
                <c:ptCount val="13"/>
                <c:pt idx="0">
                  <c:v>10. Equipment/Supplies</c:v>
                </c:pt>
                <c:pt idx="1">
                  <c:v>11. Revenues</c:v>
                </c:pt>
                <c:pt idx="2">
                  <c:v>12. Cost Allocation</c:v>
                </c:pt>
                <c:pt idx="3">
                  <c:v>13. Certification</c:v>
                </c:pt>
                <c:pt idx="4">
                  <c:v>2. Organizational Characteristics</c:v>
                </c:pt>
                <c:pt idx="5">
                  <c:v>3. Service Area</c:v>
                </c:pt>
                <c:pt idx="6">
                  <c:v>4. Response Time</c:v>
                </c:pt>
                <c:pt idx="7">
                  <c:v>5. Service Volume</c:v>
                </c:pt>
                <c:pt idx="8">
                  <c:v>6. Service Mix</c:v>
                </c:pt>
                <c:pt idx="9">
                  <c:v>7. Labor Costs</c:v>
                </c:pt>
                <c:pt idx="10">
                  <c:v>8. Facilities Costs</c:v>
                </c:pt>
                <c:pt idx="11">
                  <c:v>9. Vehicle Costs</c:v>
                </c:pt>
                <c:pt idx="12">
                  <c:v>Cross-Cutting</c:v>
                </c:pt>
              </c:strCache>
            </c:strRef>
          </c:cat>
          <c:val>
            <c:numRef>
              <c:f>'Summary Dashboard'!$B$13:$B$25</c:f>
              <c:numCache>
                <c:formatCode>General</c:formatCode>
                <c:ptCount val="13"/>
                <c:pt idx="0">
                  <c:v>7</c:v>
                </c:pt>
                <c:pt idx="1">
                  <c:v>13</c:v>
                </c:pt>
                <c:pt idx="2">
                  <c:v>6</c:v>
                </c:pt>
                <c:pt idx="3">
                  <c:v>3</c:v>
                </c:pt>
                <c:pt idx="4">
                  <c:v>14</c:v>
                </c:pt>
                <c:pt idx="5">
                  <c:v>11</c:v>
                </c:pt>
                <c:pt idx="6">
                  <c:v>9</c:v>
                </c:pt>
                <c:pt idx="7">
                  <c:v>11</c:v>
                </c:pt>
                <c:pt idx="8">
                  <c:v>7</c:v>
                </c:pt>
                <c:pt idx="9">
                  <c:v>13</c:v>
                </c:pt>
                <c:pt idx="10">
                  <c:v>6</c:v>
                </c:pt>
                <c:pt idx="11">
                  <c:v>8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6-4ACC-BAA6-DD64A6C9D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8229601</xdr:colOff>
      <xdr:row>21</xdr:row>
      <xdr:rowOff>114300</xdr:rowOff>
    </xdr:from>
    <xdr:to>
      <xdr:col>0</xdr:col>
      <xdr:colOff>9443645</xdr:colOff>
      <xdr:row>35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5A3841-99F6-63DC-5FC5-D11A15659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1" y="3819525"/>
          <a:ext cx="1214044" cy="2600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19</xdr:row>
      <xdr:rowOff>0</xdr:rowOff>
    </xdr:from>
    <xdr:to>
      <xdr:col>14</xdr:col>
      <xdr:colOff>0</xdr:colOff>
      <xdr:row>38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IMHIReviewTable" displayName="AIMHIReviewTable" ref="A1:M113" headerRowDxfId="24" dataDxfId="23" totalsRowDxfId="22">
  <tableColumns count="13">
    <tableColumn id="1" xr3:uid="{00000000-0010-0000-0000-000001000000}" name="ID" dataDxfId="21"/>
    <tableColumn id="2" xr3:uid="{00000000-0010-0000-0000-000002000000}" name="GADCS Section" dataDxfId="20"/>
    <tableColumn id="3" xr3:uid="{00000000-0010-0000-0000-000003000000}" name="Grouped Reporting Element" dataDxfId="19"/>
    <tableColumn id="4" xr3:uid="{00000000-0010-0000-0000-000004000000}" name="Includes / Underlying CMS Questions" dataDxfId="18"/>
    <tableColumn id="5" xr3:uid="{00000000-0010-0000-0000-000005000000}" name="Why it Matters" dataDxfId="17"/>
    <tableColumn id="6" xr3:uid="{00000000-0010-0000-0000-000006000000}" name="Recommended Treatment" dataDxfId="16"/>
    <tableColumn id="7" xr3:uid="{00000000-0010-0000-0000-000007000000}" name="Payment Policy Value" dataDxfId="15"/>
    <tableColumn id="8" xr3:uid="{00000000-0010-0000-0000-000008000000}" name="Ease of Reporting" dataDxfId="14"/>
    <tableColumn id="9" xr3:uid="{00000000-0010-0000-0000-000009000000}" name="Reviewer Comments" dataDxfId="13"/>
    <tableColumn id="10" xr3:uid="{00000000-0010-0000-0000-00000A000000}" name="Value Score" dataDxfId="12"/>
    <tableColumn id="11" xr3:uid="{00000000-0010-0000-0000-00000B000000}" name="Ease Score" dataDxfId="11"/>
    <tableColumn id="12" xr3:uid="{00000000-0010-0000-0000-00000C000000}" name="Priority Score" dataDxfId="10"/>
    <tableColumn id="13" xr3:uid="{00000000-0010-0000-0000-00000D000000}" name="Priority Category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coringRubricTable" displayName="ScoringRubricTable" ref="A1:C13" headerRowDxfId="8" dataDxfId="7" totalsRowDxfId="6">
  <tableColumns count="3">
    <tableColumn id="1" xr3:uid="{00000000-0010-0000-0100-000001000000}" name="Payment Policy Value" dataDxfId="5"/>
    <tableColumn id="2" xr3:uid="{00000000-0010-0000-0100-000002000000}" name="Score" dataDxfId="4"/>
    <tableColumn id="3" xr3:uid="{00000000-0010-0000-0100-000003000000}" name="Description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ms.gov/files/document/gadcs-user-guide.pdf" TargetMode="External"/><Relationship Id="rId2" Type="http://schemas.openxmlformats.org/officeDocument/2006/relationships/hyperlink" Target="https://www.cms.gov/medicare/medicare-fee-for-service-payment/ambulancefeeschedule/downloads/medicare-ground-ambulance-data-collection-system-instrument.pdf" TargetMode="External"/><Relationship Id="rId1" Type="http://schemas.openxmlformats.org/officeDocument/2006/relationships/hyperlink" Target="https://www.cms.gov/medicare/payment/fee-schedules/ambulance/medicare-ground-ambulance-data-collection-system" TargetMode="External"/><Relationship Id="rId5" Type="http://schemas.openxmlformats.org/officeDocument/2006/relationships/hyperlink" Target="https://www.medpac.gov/wp-content/uploads/2026/06/Jun26_MedPAC_Report_To_Congress_SEC.pdf" TargetMode="External"/><Relationship Id="rId4" Type="http://schemas.openxmlformats.org/officeDocument/2006/relationships/hyperlink" Target="https://www.cms.gov/files/document/medicare-ground-ambulance-data-collection-system-gadcs-report-year-1-and-year-2-cohort-analysis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9"/>
  <sheetViews>
    <sheetView tabSelected="1" workbookViewId="0"/>
  </sheetViews>
  <sheetFormatPr defaultColWidth="9" defaultRowHeight="15"/>
  <cols>
    <col min="1" max="1" width="245.125" style="1" customWidth="1"/>
    <col min="2" max="16384" width="9" style="1"/>
  </cols>
  <sheetData>
    <row r="1" spans="1:1" ht="27.95" customHeight="1">
      <c r="A1" s="6" t="s">
        <v>0</v>
      </c>
    </row>
    <row r="2" spans="1:1">
      <c r="A2" s="2"/>
    </row>
    <row r="3" spans="1:1" ht="33" customHeight="1">
      <c r="A3" s="3" t="s">
        <v>424</v>
      </c>
    </row>
    <row r="4" spans="1:1">
      <c r="A4" s="3"/>
    </row>
    <row r="5" spans="1:1" ht="17.25">
      <c r="A5" s="4" t="s">
        <v>1</v>
      </c>
    </row>
    <row r="6" spans="1:1">
      <c r="A6" s="5" t="s">
        <v>2</v>
      </c>
    </row>
    <row r="7" spans="1:1">
      <c r="A7" s="5" t="s">
        <v>427</v>
      </c>
    </row>
    <row r="8" spans="1:1">
      <c r="A8" s="5" t="s">
        <v>429</v>
      </c>
    </row>
    <row r="9" spans="1:1">
      <c r="A9" s="5" t="s">
        <v>430</v>
      </c>
    </row>
    <row r="10" spans="1:1">
      <c r="A10" s="5" t="s">
        <v>431</v>
      </c>
    </row>
    <row r="11" spans="1:1">
      <c r="A11" s="5" t="s">
        <v>432</v>
      </c>
    </row>
    <row r="12" spans="1:1">
      <c r="A12" s="5" t="s">
        <v>433</v>
      </c>
    </row>
    <row r="13" spans="1:1">
      <c r="A13" s="5" t="s">
        <v>434</v>
      </c>
    </row>
    <row r="14" spans="1:1">
      <c r="A14" s="5" t="s">
        <v>435</v>
      </c>
    </row>
    <row r="15" spans="1:1">
      <c r="A15" s="5" t="s">
        <v>436</v>
      </c>
    </row>
    <row r="16" spans="1:1">
      <c r="A16" s="5" t="s">
        <v>437</v>
      </c>
    </row>
    <row r="17" spans="1:1">
      <c r="A17" s="3"/>
    </row>
    <row r="18" spans="1:1" ht="17.25">
      <c r="A18" s="4" t="s">
        <v>3</v>
      </c>
    </row>
    <row r="19" spans="1:1" ht="16.5" customHeight="1">
      <c r="A19" s="5" t="s">
        <v>428</v>
      </c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  <row r="32" spans="1:1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>
      <c r="A43" s="2"/>
    </row>
    <row r="44" spans="1:1">
      <c r="A44" s="2"/>
    </row>
    <row r="45" spans="1:1">
      <c r="A45" s="2"/>
    </row>
    <row r="46" spans="1:1">
      <c r="A46" s="2"/>
    </row>
    <row r="47" spans="1:1">
      <c r="A47" s="2"/>
    </row>
    <row r="48" spans="1:1">
      <c r="A48" s="2"/>
    </row>
    <row r="49" spans="1:1">
      <c r="A49" s="2"/>
    </row>
  </sheetData>
  <sheetProtection sheet="1" objects="1" scenarios="1"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"/>
  <sheetViews>
    <sheetView workbookViewId="0"/>
  </sheetViews>
  <sheetFormatPr defaultColWidth="9" defaultRowHeight="15"/>
  <cols>
    <col min="1" max="1" width="40.875" style="1" customWidth="1"/>
    <col min="2" max="2" width="68.875" style="1" customWidth="1"/>
    <col min="3" max="3" width="88.5" style="1" customWidth="1"/>
    <col min="4" max="16384" width="9" style="1"/>
  </cols>
  <sheetData>
    <row r="1" spans="1:3" s="19" customFormat="1" ht="15.75">
      <c r="A1" s="18" t="s">
        <v>406</v>
      </c>
      <c r="B1" s="18" t="s">
        <v>407</v>
      </c>
      <c r="C1" s="18" t="s">
        <v>408</v>
      </c>
    </row>
    <row r="2" spans="1:3" s="19" customFormat="1" ht="51" customHeight="1">
      <c r="A2" s="22" t="s">
        <v>409</v>
      </c>
      <c r="B2" s="21" t="s">
        <v>419</v>
      </c>
      <c r="C2" s="20" t="s">
        <v>410</v>
      </c>
    </row>
    <row r="3" spans="1:3" s="19" customFormat="1" ht="63.75" customHeight="1">
      <c r="A3" s="22" t="s">
        <v>411</v>
      </c>
      <c r="B3" s="21" t="s">
        <v>420</v>
      </c>
      <c r="C3" s="20" t="s">
        <v>412</v>
      </c>
    </row>
    <row r="4" spans="1:3" s="19" customFormat="1" ht="39.950000000000003" customHeight="1">
      <c r="A4" s="22" t="s">
        <v>413</v>
      </c>
      <c r="B4" s="21" t="s">
        <v>421</v>
      </c>
      <c r="C4" s="20" t="s">
        <v>414</v>
      </c>
    </row>
    <row r="5" spans="1:3" s="19" customFormat="1" ht="51" customHeight="1">
      <c r="A5" s="22" t="s">
        <v>415</v>
      </c>
      <c r="B5" s="21" t="s">
        <v>422</v>
      </c>
      <c r="C5" s="20" t="s">
        <v>416</v>
      </c>
    </row>
    <row r="6" spans="1:3" s="19" customFormat="1" ht="50.25" customHeight="1">
      <c r="A6" s="22" t="s">
        <v>417</v>
      </c>
      <c r="B6" s="21" t="s">
        <v>423</v>
      </c>
      <c r="C6" s="20" t="s">
        <v>418</v>
      </c>
    </row>
    <row r="7" spans="1:3" s="19" customFormat="1" ht="15.75">
      <c r="A7" s="20"/>
    </row>
    <row r="8" spans="1:3" s="19" customFormat="1" ht="15.75">
      <c r="A8" s="20"/>
    </row>
    <row r="9" spans="1:3">
      <c r="A9" s="17"/>
    </row>
    <row r="10" spans="1:3">
      <c r="A10" s="17"/>
    </row>
  </sheetData>
  <sheetProtection algorithmName="SHA-512" hashValue="6kjZo3I/F/yA77R28KCb0ECzfcepgsNr9opvyiBQ2U5DS/k1wrz92Aq34BMw/GBgJBgi7vFmKwyTRsjeuzrv4A==" saltValue="nYokL9sOh2IEbENmXlBo8A==" spinCount="100000" sheet="1" objects="1" scenarios="1"/>
  <hyperlinks>
    <hyperlink ref="B2" r:id="rId1" xr:uid="{4C7D7934-4B92-4ECE-AD90-636A095EB1BF}"/>
    <hyperlink ref="B3" r:id="rId2" xr:uid="{01422E3B-04FC-4D18-A699-E0A6BDEC018F}"/>
    <hyperlink ref="B4" r:id="rId3" xr:uid="{6FED552F-3FBE-4293-85BA-1FC6FF9D80C6}"/>
    <hyperlink ref="B5" r:id="rId4" xr:uid="{5E71B857-6849-44EE-8331-9453744F092E}"/>
    <hyperlink ref="B6" r:id="rId5" xr:uid="{4C3A90F4-BE31-4DA7-B218-9004E96119A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3"/>
  <sheetViews>
    <sheetView zoomScaleNormal="100" workbookViewId="0">
      <selection activeCell="H11" sqref="H11"/>
    </sheetView>
  </sheetViews>
  <sheetFormatPr defaultColWidth="9" defaultRowHeight="15"/>
  <cols>
    <col min="1" max="1" width="7" style="11" customWidth="1"/>
    <col min="2" max="2" width="31.25" style="1" customWidth="1"/>
    <col min="3" max="3" width="48.625" style="1" customWidth="1"/>
    <col min="4" max="4" width="52.625" style="1" customWidth="1"/>
    <col min="5" max="5" width="42" style="1" customWidth="1"/>
    <col min="6" max="6" width="18" style="11" customWidth="1"/>
    <col min="7" max="7" width="20" style="11" customWidth="1"/>
    <col min="8" max="8" width="22" style="11" customWidth="1"/>
    <col min="9" max="9" width="34" style="1" customWidth="1"/>
    <col min="10" max="11" width="12" style="11" customWidth="1"/>
    <col min="12" max="12" width="13" style="11" customWidth="1"/>
    <col min="13" max="13" width="24" style="11" customWidth="1"/>
    <col min="14" max="16384" width="9" style="1"/>
  </cols>
  <sheetData>
    <row r="1" spans="1:13" ht="33.950000000000003" customHeight="1">
      <c r="A1" s="8" t="s">
        <v>4</v>
      </c>
      <c r="B1" s="8" t="s">
        <v>5</v>
      </c>
      <c r="C1" s="8" t="s">
        <v>6</v>
      </c>
      <c r="D1" s="8" t="s">
        <v>7</v>
      </c>
      <c r="E1" s="8" t="s">
        <v>8</v>
      </c>
      <c r="F1" s="8" t="s">
        <v>9</v>
      </c>
      <c r="G1" s="8" t="s">
        <v>10</v>
      </c>
      <c r="H1" s="8" t="s">
        <v>11</v>
      </c>
      <c r="I1" s="8" t="s">
        <v>12</v>
      </c>
      <c r="J1" s="8" t="s">
        <v>13</v>
      </c>
      <c r="K1" s="8" t="s">
        <v>14</v>
      </c>
      <c r="L1" s="8" t="s">
        <v>15</v>
      </c>
      <c r="M1" s="8" t="s">
        <v>16</v>
      </c>
    </row>
    <row r="2" spans="1:13" ht="48" customHeight="1">
      <c r="A2" s="10">
        <v>1</v>
      </c>
      <c r="B2" s="9" t="s">
        <v>17</v>
      </c>
      <c r="C2" s="9" t="s">
        <v>18</v>
      </c>
      <c r="D2" s="9" t="s">
        <v>19</v>
      </c>
      <c r="E2" s="9" t="s">
        <v>20</v>
      </c>
      <c r="F2" s="24" t="s">
        <v>21</v>
      </c>
      <c r="G2" s="24" t="s">
        <v>371</v>
      </c>
      <c r="H2" s="24" t="s">
        <v>383</v>
      </c>
      <c r="I2" s="25"/>
      <c r="J2" s="26">
        <f t="shared" ref="J2:J33" si="0">IF(G2="Critical",4,IF(G2="Valuable",3,IF(G2="Nice to Have",2,IF(G2="Not Needed",1,""))))</f>
        <v>4</v>
      </c>
      <c r="K2" s="26">
        <f t="shared" ref="K2:K33" si="1">IF(H2="Already Available",5,IF(H2="Easy",4,IF(H2="Moderate",3,IF(H2="Difficult",2,IF(H2="Nearly Impossible",1,"")))))</f>
        <v>3</v>
      </c>
      <c r="L2" s="26">
        <f t="shared" ref="L2:L33" si="2">IF(OR(J2="",K2=""),"",ROUND(((J2*0.65)+(K2*0.35))*20,1))</f>
        <v>73</v>
      </c>
      <c r="M2" s="10" t="str">
        <f t="shared" ref="M2:M33" si="3">IF(L2="","Not Scored",IF(AND(J2&gt;=3,K2&gt;=4),"Quick Win",IF(AND(J2&gt;=3,K2&lt;4),"High Value / Higher Burden",IF(AND(J2&lt;3,K2&gt;=4),"Easy but Lower Value","Low Priority"))))</f>
        <v>High Value / Higher Burden</v>
      </c>
    </row>
    <row r="3" spans="1:13" ht="48" customHeight="1">
      <c r="A3" s="10">
        <v>2</v>
      </c>
      <c r="B3" s="9" t="s">
        <v>17</v>
      </c>
      <c r="C3" s="9" t="s">
        <v>22</v>
      </c>
      <c r="D3" s="9" t="s">
        <v>23</v>
      </c>
      <c r="E3" s="9" t="s">
        <v>24</v>
      </c>
      <c r="F3" s="24" t="s">
        <v>21</v>
      </c>
      <c r="G3" s="24" t="s">
        <v>371</v>
      </c>
      <c r="H3" s="24" t="s">
        <v>379</v>
      </c>
      <c r="I3" s="25"/>
      <c r="J3" s="26">
        <f t="shared" si="0"/>
        <v>4</v>
      </c>
      <c r="K3" s="26">
        <f t="shared" si="1"/>
        <v>5</v>
      </c>
      <c r="L3" s="26">
        <f t="shared" si="2"/>
        <v>87</v>
      </c>
      <c r="M3" s="10" t="str">
        <f t="shared" si="3"/>
        <v>Quick Win</v>
      </c>
    </row>
    <row r="4" spans="1:13" ht="48" customHeight="1">
      <c r="A4" s="10">
        <v>3</v>
      </c>
      <c r="B4" s="9" t="s">
        <v>17</v>
      </c>
      <c r="C4" s="9" t="s">
        <v>25</v>
      </c>
      <c r="D4" s="9" t="s">
        <v>26</v>
      </c>
      <c r="E4" s="9" t="s">
        <v>27</v>
      </c>
      <c r="F4" s="24" t="s">
        <v>21</v>
      </c>
      <c r="G4" s="24" t="s">
        <v>371</v>
      </c>
      <c r="H4" s="24" t="s">
        <v>379</v>
      </c>
      <c r="I4" s="25"/>
      <c r="J4" s="26">
        <f t="shared" si="0"/>
        <v>4</v>
      </c>
      <c r="K4" s="26">
        <f t="shared" si="1"/>
        <v>5</v>
      </c>
      <c r="L4" s="26">
        <f t="shared" si="2"/>
        <v>87</v>
      </c>
      <c r="M4" s="10" t="str">
        <f t="shared" si="3"/>
        <v>Quick Win</v>
      </c>
    </row>
    <row r="5" spans="1:13" ht="48" customHeight="1">
      <c r="A5" s="10">
        <v>4</v>
      </c>
      <c r="B5" s="9" t="s">
        <v>17</v>
      </c>
      <c r="C5" s="9" t="s">
        <v>28</v>
      </c>
      <c r="D5" s="9" t="s">
        <v>29</v>
      </c>
      <c r="E5" s="9" t="s">
        <v>30</v>
      </c>
      <c r="F5" s="24" t="s">
        <v>21</v>
      </c>
      <c r="G5" s="24" t="s">
        <v>371</v>
      </c>
      <c r="H5" s="24" t="s">
        <v>379</v>
      </c>
      <c r="I5" s="25"/>
      <c r="J5" s="26">
        <f t="shared" si="0"/>
        <v>4</v>
      </c>
      <c r="K5" s="26">
        <f t="shared" si="1"/>
        <v>5</v>
      </c>
      <c r="L5" s="26">
        <f t="shared" si="2"/>
        <v>87</v>
      </c>
      <c r="M5" s="10" t="str">
        <f t="shared" si="3"/>
        <v>Quick Win</v>
      </c>
    </row>
    <row r="6" spans="1:13" ht="48" customHeight="1">
      <c r="A6" s="10">
        <v>5</v>
      </c>
      <c r="B6" s="9" t="s">
        <v>17</v>
      </c>
      <c r="C6" s="9" t="s">
        <v>31</v>
      </c>
      <c r="D6" s="9" t="s">
        <v>32</v>
      </c>
      <c r="E6" s="9" t="s">
        <v>33</v>
      </c>
      <c r="F6" s="24" t="s">
        <v>43</v>
      </c>
      <c r="G6" s="24" t="s">
        <v>373</v>
      </c>
      <c r="H6" s="24" t="s">
        <v>385</v>
      </c>
      <c r="I6" s="25"/>
      <c r="J6" s="26">
        <f t="shared" si="0"/>
        <v>3</v>
      </c>
      <c r="K6" s="26">
        <f t="shared" si="1"/>
        <v>2</v>
      </c>
      <c r="L6" s="26">
        <f t="shared" si="2"/>
        <v>53</v>
      </c>
      <c r="M6" s="10" t="str">
        <f t="shared" si="3"/>
        <v>High Value / Higher Burden</v>
      </c>
    </row>
    <row r="7" spans="1:13" ht="48" customHeight="1">
      <c r="A7" s="10">
        <v>6</v>
      </c>
      <c r="B7" s="9" t="s">
        <v>17</v>
      </c>
      <c r="C7" s="9" t="s">
        <v>34</v>
      </c>
      <c r="D7" s="9" t="s">
        <v>35</v>
      </c>
      <c r="E7" s="9" t="s">
        <v>36</v>
      </c>
      <c r="F7" s="24" t="s">
        <v>93</v>
      </c>
      <c r="G7" s="24" t="s">
        <v>377</v>
      </c>
      <c r="H7" s="24" t="s">
        <v>387</v>
      </c>
      <c r="I7" s="25"/>
      <c r="J7" s="26">
        <f t="shared" si="0"/>
        <v>1</v>
      </c>
      <c r="K7" s="26">
        <f t="shared" si="1"/>
        <v>1</v>
      </c>
      <c r="L7" s="26">
        <f t="shared" si="2"/>
        <v>20</v>
      </c>
      <c r="M7" s="10" t="str">
        <f t="shared" si="3"/>
        <v>Low Priority</v>
      </c>
    </row>
    <row r="8" spans="1:13" ht="48" customHeight="1">
      <c r="A8" s="10">
        <v>7</v>
      </c>
      <c r="B8" s="9" t="s">
        <v>17</v>
      </c>
      <c r="C8" s="9" t="s">
        <v>37</v>
      </c>
      <c r="D8" s="9" t="s">
        <v>38</v>
      </c>
      <c r="E8" s="9" t="s">
        <v>39</v>
      </c>
      <c r="F8" s="24"/>
      <c r="G8" s="24"/>
      <c r="H8" s="24"/>
      <c r="I8" s="25"/>
      <c r="J8" s="26" t="str">
        <f t="shared" si="0"/>
        <v/>
      </c>
      <c r="K8" s="26" t="str">
        <f t="shared" si="1"/>
        <v/>
      </c>
      <c r="L8" s="26" t="str">
        <f t="shared" si="2"/>
        <v/>
      </c>
      <c r="M8" s="10" t="str">
        <f t="shared" si="3"/>
        <v>Not Scored</v>
      </c>
    </row>
    <row r="9" spans="1:13" ht="48" customHeight="1">
      <c r="A9" s="10">
        <v>8</v>
      </c>
      <c r="B9" s="9" t="s">
        <v>17</v>
      </c>
      <c r="C9" s="9" t="s">
        <v>40</v>
      </c>
      <c r="D9" s="9" t="s">
        <v>41</v>
      </c>
      <c r="E9" s="9" t="s">
        <v>42</v>
      </c>
      <c r="F9" s="24"/>
      <c r="G9" s="24"/>
      <c r="H9" s="24"/>
      <c r="I9" s="25"/>
      <c r="J9" s="26" t="str">
        <f t="shared" si="0"/>
        <v/>
      </c>
      <c r="K9" s="26" t="str">
        <f t="shared" si="1"/>
        <v/>
      </c>
      <c r="L9" s="26" t="str">
        <f t="shared" si="2"/>
        <v/>
      </c>
      <c r="M9" s="10" t="str">
        <f t="shared" si="3"/>
        <v>Not Scored</v>
      </c>
    </row>
    <row r="10" spans="1:13" ht="48" customHeight="1">
      <c r="A10" s="10">
        <v>9</v>
      </c>
      <c r="B10" s="9" t="s">
        <v>17</v>
      </c>
      <c r="C10" s="9" t="s">
        <v>44</v>
      </c>
      <c r="D10" s="9" t="s">
        <v>45</v>
      </c>
      <c r="E10" s="9" t="s">
        <v>46</v>
      </c>
      <c r="F10" s="24"/>
      <c r="G10" s="24"/>
      <c r="H10" s="24"/>
      <c r="I10" s="25"/>
      <c r="J10" s="26" t="str">
        <f t="shared" si="0"/>
        <v/>
      </c>
      <c r="K10" s="26" t="str">
        <f t="shared" si="1"/>
        <v/>
      </c>
      <c r="L10" s="26" t="str">
        <f t="shared" si="2"/>
        <v/>
      </c>
      <c r="M10" s="10" t="str">
        <f t="shared" si="3"/>
        <v>Not Scored</v>
      </c>
    </row>
    <row r="11" spans="1:13" ht="48" customHeight="1">
      <c r="A11" s="10">
        <v>10</v>
      </c>
      <c r="B11" s="9" t="s">
        <v>17</v>
      </c>
      <c r="C11" s="9" t="s">
        <v>47</v>
      </c>
      <c r="D11" s="9" t="s">
        <v>48</v>
      </c>
      <c r="E11" s="9" t="s">
        <v>49</v>
      </c>
      <c r="F11" s="24"/>
      <c r="G11" s="24"/>
      <c r="H11" s="24"/>
      <c r="I11" s="25"/>
      <c r="J11" s="26" t="str">
        <f t="shared" si="0"/>
        <v/>
      </c>
      <c r="K11" s="26" t="str">
        <f t="shared" si="1"/>
        <v/>
      </c>
      <c r="L11" s="26" t="str">
        <f t="shared" si="2"/>
        <v/>
      </c>
      <c r="M11" s="10" t="str">
        <f t="shared" si="3"/>
        <v>Not Scored</v>
      </c>
    </row>
    <row r="12" spans="1:13" ht="48" customHeight="1">
      <c r="A12" s="10">
        <v>11</v>
      </c>
      <c r="B12" s="9" t="s">
        <v>17</v>
      </c>
      <c r="C12" s="9" t="s">
        <v>50</v>
      </c>
      <c r="D12" s="9" t="s">
        <v>51</v>
      </c>
      <c r="E12" s="9" t="s">
        <v>52</v>
      </c>
      <c r="F12" s="24"/>
      <c r="G12" s="24"/>
      <c r="H12" s="24"/>
      <c r="I12" s="25"/>
      <c r="J12" s="26" t="str">
        <f t="shared" si="0"/>
        <v/>
      </c>
      <c r="K12" s="26" t="str">
        <f t="shared" si="1"/>
        <v/>
      </c>
      <c r="L12" s="26" t="str">
        <f t="shared" si="2"/>
        <v/>
      </c>
      <c r="M12" s="10" t="str">
        <f t="shared" si="3"/>
        <v>Not Scored</v>
      </c>
    </row>
    <row r="13" spans="1:13" ht="48" customHeight="1">
      <c r="A13" s="10">
        <v>12</v>
      </c>
      <c r="B13" s="9" t="s">
        <v>17</v>
      </c>
      <c r="C13" s="9" t="s">
        <v>53</v>
      </c>
      <c r="D13" s="9" t="s">
        <v>54</v>
      </c>
      <c r="E13" s="9" t="s">
        <v>55</v>
      </c>
      <c r="F13" s="24"/>
      <c r="G13" s="24"/>
      <c r="H13" s="24"/>
      <c r="I13" s="25"/>
      <c r="J13" s="26" t="str">
        <f t="shared" si="0"/>
        <v/>
      </c>
      <c r="K13" s="26" t="str">
        <f t="shared" si="1"/>
        <v/>
      </c>
      <c r="L13" s="26" t="str">
        <f t="shared" si="2"/>
        <v/>
      </c>
      <c r="M13" s="10" t="str">
        <f t="shared" si="3"/>
        <v>Not Scored</v>
      </c>
    </row>
    <row r="14" spans="1:13" ht="48" customHeight="1">
      <c r="A14" s="10">
        <v>13</v>
      </c>
      <c r="B14" s="9" t="s">
        <v>17</v>
      </c>
      <c r="C14" s="9" t="s">
        <v>56</v>
      </c>
      <c r="D14" s="9" t="s">
        <v>57</v>
      </c>
      <c r="E14" s="9" t="s">
        <v>58</v>
      </c>
      <c r="F14" s="24"/>
      <c r="G14" s="24"/>
      <c r="H14" s="24"/>
      <c r="I14" s="25"/>
      <c r="J14" s="26" t="str">
        <f t="shared" si="0"/>
        <v/>
      </c>
      <c r="K14" s="26" t="str">
        <f t="shared" si="1"/>
        <v/>
      </c>
      <c r="L14" s="26" t="str">
        <f t="shared" si="2"/>
        <v/>
      </c>
      <c r="M14" s="10" t="str">
        <f t="shared" si="3"/>
        <v>Not Scored</v>
      </c>
    </row>
    <row r="15" spans="1:13" ht="48" customHeight="1">
      <c r="A15" s="10">
        <v>14</v>
      </c>
      <c r="B15" s="9" t="s">
        <v>17</v>
      </c>
      <c r="C15" s="9" t="s">
        <v>59</v>
      </c>
      <c r="D15" s="9" t="s">
        <v>60</v>
      </c>
      <c r="E15" s="9" t="s">
        <v>61</v>
      </c>
      <c r="F15" s="24"/>
      <c r="G15" s="24"/>
      <c r="H15" s="24"/>
      <c r="I15" s="25"/>
      <c r="J15" s="26" t="str">
        <f t="shared" si="0"/>
        <v/>
      </c>
      <c r="K15" s="26" t="str">
        <f t="shared" si="1"/>
        <v/>
      </c>
      <c r="L15" s="26" t="str">
        <f t="shared" si="2"/>
        <v/>
      </c>
      <c r="M15" s="10" t="str">
        <f t="shared" si="3"/>
        <v>Not Scored</v>
      </c>
    </row>
    <row r="16" spans="1:13" ht="48" customHeight="1">
      <c r="A16" s="10">
        <v>15</v>
      </c>
      <c r="B16" s="9" t="s">
        <v>62</v>
      </c>
      <c r="C16" s="9" t="s">
        <v>63</v>
      </c>
      <c r="D16" s="9" t="s">
        <v>64</v>
      </c>
      <c r="E16" s="9" t="s">
        <v>65</v>
      </c>
      <c r="F16" s="24"/>
      <c r="G16" s="24"/>
      <c r="H16" s="24"/>
      <c r="I16" s="25"/>
      <c r="J16" s="26" t="str">
        <f t="shared" si="0"/>
        <v/>
      </c>
      <c r="K16" s="26" t="str">
        <f t="shared" si="1"/>
        <v/>
      </c>
      <c r="L16" s="26" t="str">
        <f t="shared" si="2"/>
        <v/>
      </c>
      <c r="M16" s="10" t="str">
        <f t="shared" si="3"/>
        <v>Not Scored</v>
      </c>
    </row>
    <row r="17" spans="1:13" ht="48" customHeight="1">
      <c r="A17" s="10">
        <v>16</v>
      </c>
      <c r="B17" s="9" t="s">
        <v>62</v>
      </c>
      <c r="C17" s="9" t="s">
        <v>66</v>
      </c>
      <c r="D17" s="9" t="s">
        <v>67</v>
      </c>
      <c r="E17" s="9" t="s">
        <v>68</v>
      </c>
      <c r="F17" s="24"/>
      <c r="G17" s="24"/>
      <c r="H17" s="24"/>
      <c r="I17" s="25"/>
      <c r="J17" s="26" t="str">
        <f t="shared" si="0"/>
        <v/>
      </c>
      <c r="K17" s="26" t="str">
        <f t="shared" si="1"/>
        <v/>
      </c>
      <c r="L17" s="26" t="str">
        <f t="shared" si="2"/>
        <v/>
      </c>
      <c r="M17" s="10" t="str">
        <f t="shared" si="3"/>
        <v>Not Scored</v>
      </c>
    </row>
    <row r="18" spans="1:13" ht="48" customHeight="1">
      <c r="A18" s="10">
        <v>17</v>
      </c>
      <c r="B18" s="9" t="s">
        <v>62</v>
      </c>
      <c r="C18" s="9" t="s">
        <v>69</v>
      </c>
      <c r="D18" s="9" t="s">
        <v>70</v>
      </c>
      <c r="E18" s="9" t="s">
        <v>71</v>
      </c>
      <c r="F18" s="24"/>
      <c r="G18" s="24"/>
      <c r="H18" s="24"/>
      <c r="I18" s="25"/>
      <c r="J18" s="26" t="str">
        <f t="shared" si="0"/>
        <v/>
      </c>
      <c r="K18" s="26" t="str">
        <f t="shared" si="1"/>
        <v/>
      </c>
      <c r="L18" s="26" t="str">
        <f t="shared" si="2"/>
        <v/>
      </c>
      <c r="M18" s="10" t="str">
        <f t="shared" si="3"/>
        <v>Not Scored</v>
      </c>
    </row>
    <row r="19" spans="1:13" ht="48" customHeight="1">
      <c r="A19" s="10">
        <v>18</v>
      </c>
      <c r="B19" s="9" t="s">
        <v>62</v>
      </c>
      <c r="C19" s="9" t="s">
        <v>72</v>
      </c>
      <c r="D19" s="9" t="s">
        <v>73</v>
      </c>
      <c r="E19" s="9" t="s">
        <v>74</v>
      </c>
      <c r="F19" s="24"/>
      <c r="G19" s="24"/>
      <c r="H19" s="24"/>
      <c r="I19" s="25"/>
      <c r="J19" s="26" t="str">
        <f t="shared" si="0"/>
        <v/>
      </c>
      <c r="K19" s="26" t="str">
        <f t="shared" si="1"/>
        <v/>
      </c>
      <c r="L19" s="26" t="str">
        <f t="shared" si="2"/>
        <v/>
      </c>
      <c r="M19" s="10" t="str">
        <f t="shared" si="3"/>
        <v>Not Scored</v>
      </c>
    </row>
    <row r="20" spans="1:13" ht="48" customHeight="1">
      <c r="A20" s="10">
        <v>19</v>
      </c>
      <c r="B20" s="9" t="s">
        <v>62</v>
      </c>
      <c r="C20" s="9" t="s">
        <v>75</v>
      </c>
      <c r="D20" s="9" t="s">
        <v>76</v>
      </c>
      <c r="E20" s="9" t="s">
        <v>77</v>
      </c>
      <c r="F20" s="24"/>
      <c r="G20" s="24"/>
      <c r="H20" s="24"/>
      <c r="I20" s="25"/>
      <c r="J20" s="26" t="str">
        <f t="shared" si="0"/>
        <v/>
      </c>
      <c r="K20" s="26" t="str">
        <f t="shared" si="1"/>
        <v/>
      </c>
      <c r="L20" s="26" t="str">
        <f t="shared" si="2"/>
        <v/>
      </c>
      <c r="M20" s="10" t="str">
        <f t="shared" si="3"/>
        <v>Not Scored</v>
      </c>
    </row>
    <row r="21" spans="1:13" ht="48" customHeight="1">
      <c r="A21" s="10">
        <v>20</v>
      </c>
      <c r="B21" s="9" t="s">
        <v>62</v>
      </c>
      <c r="C21" s="9" t="s">
        <v>78</v>
      </c>
      <c r="D21" s="9" t="s">
        <v>79</v>
      </c>
      <c r="E21" s="9" t="s">
        <v>80</v>
      </c>
      <c r="F21" s="24"/>
      <c r="G21" s="24"/>
      <c r="H21" s="24"/>
      <c r="I21" s="25"/>
      <c r="J21" s="26" t="str">
        <f t="shared" si="0"/>
        <v/>
      </c>
      <c r="K21" s="26" t="str">
        <f t="shared" si="1"/>
        <v/>
      </c>
      <c r="L21" s="26" t="str">
        <f t="shared" si="2"/>
        <v/>
      </c>
      <c r="M21" s="10" t="str">
        <f t="shared" si="3"/>
        <v>Not Scored</v>
      </c>
    </row>
    <row r="22" spans="1:13" ht="48" customHeight="1">
      <c r="A22" s="10">
        <v>21</v>
      </c>
      <c r="B22" s="9" t="s">
        <v>62</v>
      </c>
      <c r="C22" s="9" t="s">
        <v>81</v>
      </c>
      <c r="D22" s="9" t="s">
        <v>82</v>
      </c>
      <c r="E22" s="9" t="s">
        <v>83</v>
      </c>
      <c r="F22" s="24"/>
      <c r="G22" s="24"/>
      <c r="H22" s="24"/>
      <c r="I22" s="25"/>
      <c r="J22" s="26" t="str">
        <f t="shared" si="0"/>
        <v/>
      </c>
      <c r="K22" s="26" t="str">
        <f t="shared" si="1"/>
        <v/>
      </c>
      <c r="L22" s="26" t="str">
        <f t="shared" si="2"/>
        <v/>
      </c>
      <c r="M22" s="10" t="str">
        <f t="shared" si="3"/>
        <v>Not Scored</v>
      </c>
    </row>
    <row r="23" spans="1:13" ht="48" customHeight="1">
      <c r="A23" s="10">
        <v>22</v>
      </c>
      <c r="B23" s="9" t="s">
        <v>62</v>
      </c>
      <c r="C23" s="9" t="s">
        <v>84</v>
      </c>
      <c r="D23" s="9" t="s">
        <v>85</v>
      </c>
      <c r="E23" s="9" t="s">
        <v>86</v>
      </c>
      <c r="F23" s="24"/>
      <c r="G23" s="24"/>
      <c r="H23" s="24"/>
      <c r="I23" s="25"/>
      <c r="J23" s="26" t="str">
        <f t="shared" si="0"/>
        <v/>
      </c>
      <c r="K23" s="26" t="str">
        <f t="shared" si="1"/>
        <v/>
      </c>
      <c r="L23" s="26" t="str">
        <f t="shared" si="2"/>
        <v/>
      </c>
      <c r="M23" s="10" t="str">
        <f t="shared" si="3"/>
        <v>Not Scored</v>
      </c>
    </row>
    <row r="24" spans="1:13" ht="48" customHeight="1">
      <c r="A24" s="10">
        <v>23</v>
      </c>
      <c r="B24" s="9" t="s">
        <v>62</v>
      </c>
      <c r="C24" s="9" t="s">
        <v>87</v>
      </c>
      <c r="D24" s="9" t="s">
        <v>88</v>
      </c>
      <c r="E24" s="9" t="s">
        <v>89</v>
      </c>
      <c r="F24" s="24"/>
      <c r="G24" s="24"/>
      <c r="H24" s="24"/>
      <c r="I24" s="25"/>
      <c r="J24" s="26" t="str">
        <f t="shared" si="0"/>
        <v/>
      </c>
      <c r="K24" s="26" t="str">
        <f t="shared" si="1"/>
        <v/>
      </c>
      <c r="L24" s="26" t="str">
        <f t="shared" si="2"/>
        <v/>
      </c>
      <c r="M24" s="10" t="str">
        <f t="shared" si="3"/>
        <v>Not Scored</v>
      </c>
    </row>
    <row r="25" spans="1:13" ht="48" customHeight="1">
      <c r="A25" s="10">
        <v>24</v>
      </c>
      <c r="B25" s="9" t="s">
        <v>62</v>
      </c>
      <c r="C25" s="9" t="s">
        <v>90</v>
      </c>
      <c r="D25" s="9" t="s">
        <v>91</v>
      </c>
      <c r="E25" s="9" t="s">
        <v>92</v>
      </c>
      <c r="F25" s="24"/>
      <c r="G25" s="24"/>
      <c r="H25" s="24"/>
      <c r="I25" s="25"/>
      <c r="J25" s="26" t="str">
        <f t="shared" si="0"/>
        <v/>
      </c>
      <c r="K25" s="26" t="str">
        <f t="shared" si="1"/>
        <v/>
      </c>
      <c r="L25" s="26" t="str">
        <f t="shared" si="2"/>
        <v/>
      </c>
      <c r="M25" s="10" t="str">
        <f t="shared" si="3"/>
        <v>Not Scored</v>
      </c>
    </row>
    <row r="26" spans="1:13" ht="48" customHeight="1">
      <c r="A26" s="10">
        <v>25</v>
      </c>
      <c r="B26" s="9" t="s">
        <v>62</v>
      </c>
      <c r="C26" s="9" t="s">
        <v>94</v>
      </c>
      <c r="D26" s="9" t="s">
        <v>95</v>
      </c>
      <c r="E26" s="9" t="s">
        <v>96</v>
      </c>
      <c r="F26" s="24"/>
      <c r="G26" s="24"/>
      <c r="H26" s="24"/>
      <c r="I26" s="25"/>
      <c r="J26" s="26" t="str">
        <f t="shared" si="0"/>
        <v/>
      </c>
      <c r="K26" s="26" t="str">
        <f t="shared" si="1"/>
        <v/>
      </c>
      <c r="L26" s="26" t="str">
        <f t="shared" si="2"/>
        <v/>
      </c>
      <c r="M26" s="10" t="str">
        <f t="shared" si="3"/>
        <v>Not Scored</v>
      </c>
    </row>
    <row r="27" spans="1:13" ht="48" customHeight="1">
      <c r="A27" s="10">
        <v>26</v>
      </c>
      <c r="B27" s="9" t="s">
        <v>97</v>
      </c>
      <c r="C27" s="9" t="s">
        <v>98</v>
      </c>
      <c r="D27" s="9" t="s">
        <v>99</v>
      </c>
      <c r="E27" s="9" t="s">
        <v>100</v>
      </c>
      <c r="F27" s="24"/>
      <c r="G27" s="24"/>
      <c r="H27" s="24"/>
      <c r="I27" s="25"/>
      <c r="J27" s="26" t="str">
        <f t="shared" si="0"/>
        <v/>
      </c>
      <c r="K27" s="26" t="str">
        <f t="shared" si="1"/>
        <v/>
      </c>
      <c r="L27" s="26" t="str">
        <f t="shared" si="2"/>
        <v/>
      </c>
      <c r="M27" s="10" t="str">
        <f t="shared" si="3"/>
        <v>Not Scored</v>
      </c>
    </row>
    <row r="28" spans="1:13" ht="48" customHeight="1">
      <c r="A28" s="10">
        <v>27</v>
      </c>
      <c r="B28" s="9" t="s">
        <v>97</v>
      </c>
      <c r="C28" s="9" t="s">
        <v>101</v>
      </c>
      <c r="D28" s="9" t="s">
        <v>102</v>
      </c>
      <c r="E28" s="9" t="s">
        <v>103</v>
      </c>
      <c r="F28" s="24"/>
      <c r="G28" s="24"/>
      <c r="H28" s="24"/>
      <c r="I28" s="25"/>
      <c r="J28" s="26" t="str">
        <f t="shared" si="0"/>
        <v/>
      </c>
      <c r="K28" s="26" t="str">
        <f t="shared" si="1"/>
        <v/>
      </c>
      <c r="L28" s="26" t="str">
        <f t="shared" si="2"/>
        <v/>
      </c>
      <c r="M28" s="10" t="str">
        <f t="shared" si="3"/>
        <v>Not Scored</v>
      </c>
    </row>
    <row r="29" spans="1:13" ht="48" customHeight="1">
      <c r="A29" s="10">
        <v>28</v>
      </c>
      <c r="B29" s="9" t="s">
        <v>97</v>
      </c>
      <c r="C29" s="9" t="s">
        <v>104</v>
      </c>
      <c r="D29" s="9" t="s">
        <v>105</v>
      </c>
      <c r="E29" s="9" t="s">
        <v>106</v>
      </c>
      <c r="F29" s="24"/>
      <c r="G29" s="24"/>
      <c r="H29" s="24"/>
      <c r="I29" s="25"/>
      <c r="J29" s="26" t="str">
        <f t="shared" si="0"/>
        <v/>
      </c>
      <c r="K29" s="26" t="str">
        <f t="shared" si="1"/>
        <v/>
      </c>
      <c r="L29" s="26" t="str">
        <f t="shared" si="2"/>
        <v/>
      </c>
      <c r="M29" s="10" t="str">
        <f t="shared" si="3"/>
        <v>Not Scored</v>
      </c>
    </row>
    <row r="30" spans="1:13" ht="48" customHeight="1">
      <c r="A30" s="10">
        <v>29</v>
      </c>
      <c r="B30" s="9" t="s">
        <v>97</v>
      </c>
      <c r="C30" s="9" t="s">
        <v>107</v>
      </c>
      <c r="D30" s="9" t="s">
        <v>108</v>
      </c>
      <c r="E30" s="9" t="s">
        <v>109</v>
      </c>
      <c r="F30" s="24"/>
      <c r="G30" s="24"/>
      <c r="H30" s="24"/>
      <c r="I30" s="25"/>
      <c r="J30" s="26" t="str">
        <f t="shared" si="0"/>
        <v/>
      </c>
      <c r="K30" s="26" t="str">
        <f t="shared" si="1"/>
        <v/>
      </c>
      <c r="L30" s="26" t="str">
        <f t="shared" si="2"/>
        <v/>
      </c>
      <c r="M30" s="10" t="str">
        <f t="shared" si="3"/>
        <v>Not Scored</v>
      </c>
    </row>
    <row r="31" spans="1:13" ht="48" customHeight="1">
      <c r="A31" s="10">
        <v>30</v>
      </c>
      <c r="B31" s="9" t="s">
        <v>97</v>
      </c>
      <c r="C31" s="9" t="s">
        <v>110</v>
      </c>
      <c r="D31" s="9" t="s">
        <v>111</v>
      </c>
      <c r="E31" s="9" t="s">
        <v>112</v>
      </c>
      <c r="F31" s="24"/>
      <c r="G31" s="24"/>
      <c r="H31" s="24"/>
      <c r="I31" s="25"/>
      <c r="J31" s="26" t="str">
        <f t="shared" si="0"/>
        <v/>
      </c>
      <c r="K31" s="26" t="str">
        <f t="shared" si="1"/>
        <v/>
      </c>
      <c r="L31" s="26" t="str">
        <f t="shared" si="2"/>
        <v/>
      </c>
      <c r="M31" s="10" t="str">
        <f t="shared" si="3"/>
        <v>Not Scored</v>
      </c>
    </row>
    <row r="32" spans="1:13" ht="48" customHeight="1">
      <c r="A32" s="10">
        <v>31</v>
      </c>
      <c r="B32" s="9" t="s">
        <v>97</v>
      </c>
      <c r="C32" s="9" t="s">
        <v>113</v>
      </c>
      <c r="D32" s="9" t="s">
        <v>114</v>
      </c>
      <c r="E32" s="9" t="s">
        <v>115</v>
      </c>
      <c r="F32" s="24"/>
      <c r="G32" s="24"/>
      <c r="H32" s="24"/>
      <c r="I32" s="25"/>
      <c r="J32" s="26" t="str">
        <f t="shared" si="0"/>
        <v/>
      </c>
      <c r="K32" s="26" t="str">
        <f t="shared" si="1"/>
        <v/>
      </c>
      <c r="L32" s="26" t="str">
        <f t="shared" si="2"/>
        <v/>
      </c>
      <c r="M32" s="10" t="str">
        <f t="shared" si="3"/>
        <v>Not Scored</v>
      </c>
    </row>
    <row r="33" spans="1:13" ht="48" customHeight="1">
      <c r="A33" s="10">
        <v>32</v>
      </c>
      <c r="B33" s="9" t="s">
        <v>97</v>
      </c>
      <c r="C33" s="9" t="s">
        <v>116</v>
      </c>
      <c r="D33" s="9" t="s">
        <v>117</v>
      </c>
      <c r="E33" s="9" t="s">
        <v>118</v>
      </c>
      <c r="F33" s="24"/>
      <c r="G33" s="24"/>
      <c r="H33" s="24"/>
      <c r="I33" s="25"/>
      <c r="J33" s="26" t="str">
        <f t="shared" si="0"/>
        <v/>
      </c>
      <c r="K33" s="26" t="str">
        <f t="shared" si="1"/>
        <v/>
      </c>
      <c r="L33" s="26" t="str">
        <f t="shared" si="2"/>
        <v/>
      </c>
      <c r="M33" s="10" t="str">
        <f t="shared" si="3"/>
        <v>Not Scored</v>
      </c>
    </row>
    <row r="34" spans="1:13" ht="48" customHeight="1">
      <c r="A34" s="10">
        <v>33</v>
      </c>
      <c r="B34" s="9" t="s">
        <v>97</v>
      </c>
      <c r="C34" s="9" t="s">
        <v>119</v>
      </c>
      <c r="D34" s="9" t="s">
        <v>120</v>
      </c>
      <c r="E34" s="9" t="s">
        <v>121</v>
      </c>
      <c r="F34" s="24"/>
      <c r="G34" s="24"/>
      <c r="H34" s="24"/>
      <c r="I34" s="25"/>
      <c r="J34" s="26" t="str">
        <f t="shared" ref="J34:J65" si="4">IF(G34="Critical",4,IF(G34="Valuable",3,IF(G34="Nice to Have",2,IF(G34="Not Needed",1,""))))</f>
        <v/>
      </c>
      <c r="K34" s="26" t="str">
        <f t="shared" ref="K34:K65" si="5">IF(H34="Already Available",5,IF(H34="Easy",4,IF(H34="Moderate",3,IF(H34="Difficult",2,IF(H34="Nearly Impossible",1,"")))))</f>
        <v/>
      </c>
      <c r="L34" s="26" t="str">
        <f t="shared" ref="L34:L65" si="6">IF(OR(J34="",K34=""),"",ROUND(((J34*0.65)+(K34*0.35))*20,1))</f>
        <v/>
      </c>
      <c r="M34" s="10" t="str">
        <f t="shared" ref="M34:M65" si="7">IF(L34="","Not Scored",IF(AND(J34&gt;=3,K34&gt;=4),"Quick Win",IF(AND(J34&gt;=3,K34&lt;4),"High Value / Higher Burden",IF(AND(J34&lt;3,K34&gt;=4),"Easy but Lower Value","Low Priority"))))</f>
        <v>Not Scored</v>
      </c>
    </row>
    <row r="35" spans="1:13" ht="48" customHeight="1">
      <c r="A35" s="10">
        <v>34</v>
      </c>
      <c r="B35" s="9" t="s">
        <v>97</v>
      </c>
      <c r="C35" s="9" t="s">
        <v>122</v>
      </c>
      <c r="D35" s="9" t="s">
        <v>123</v>
      </c>
      <c r="E35" s="9" t="s">
        <v>124</v>
      </c>
      <c r="F35" s="24"/>
      <c r="G35" s="24"/>
      <c r="H35" s="24"/>
      <c r="I35" s="25"/>
      <c r="J35" s="26" t="str">
        <f t="shared" si="4"/>
        <v/>
      </c>
      <c r="K35" s="26" t="str">
        <f t="shared" si="5"/>
        <v/>
      </c>
      <c r="L35" s="26" t="str">
        <f t="shared" si="6"/>
        <v/>
      </c>
      <c r="M35" s="10" t="str">
        <f t="shared" si="7"/>
        <v>Not Scored</v>
      </c>
    </row>
    <row r="36" spans="1:13" ht="48" customHeight="1">
      <c r="A36" s="10">
        <v>35</v>
      </c>
      <c r="B36" s="9" t="s">
        <v>125</v>
      </c>
      <c r="C36" s="9" t="s">
        <v>126</v>
      </c>
      <c r="D36" s="9" t="s">
        <v>127</v>
      </c>
      <c r="E36" s="9" t="s">
        <v>128</v>
      </c>
      <c r="F36" s="24"/>
      <c r="G36" s="24"/>
      <c r="H36" s="24"/>
      <c r="I36" s="25"/>
      <c r="J36" s="26" t="str">
        <f t="shared" si="4"/>
        <v/>
      </c>
      <c r="K36" s="26" t="str">
        <f t="shared" si="5"/>
        <v/>
      </c>
      <c r="L36" s="26" t="str">
        <f t="shared" si="6"/>
        <v/>
      </c>
      <c r="M36" s="10" t="str">
        <f t="shared" si="7"/>
        <v>Not Scored</v>
      </c>
    </row>
    <row r="37" spans="1:13" ht="48" customHeight="1">
      <c r="A37" s="10">
        <v>36</v>
      </c>
      <c r="B37" s="9" t="s">
        <v>125</v>
      </c>
      <c r="C37" s="9" t="s">
        <v>129</v>
      </c>
      <c r="D37" s="9" t="s">
        <v>130</v>
      </c>
      <c r="E37" s="9" t="s">
        <v>131</v>
      </c>
      <c r="F37" s="24"/>
      <c r="G37" s="24"/>
      <c r="H37" s="24"/>
      <c r="I37" s="25"/>
      <c r="J37" s="26" t="str">
        <f t="shared" si="4"/>
        <v/>
      </c>
      <c r="K37" s="26" t="str">
        <f t="shared" si="5"/>
        <v/>
      </c>
      <c r="L37" s="26" t="str">
        <f t="shared" si="6"/>
        <v/>
      </c>
      <c r="M37" s="10" t="str">
        <f t="shared" si="7"/>
        <v>Not Scored</v>
      </c>
    </row>
    <row r="38" spans="1:13" ht="48" customHeight="1">
      <c r="A38" s="10">
        <v>37</v>
      </c>
      <c r="B38" s="9" t="s">
        <v>125</v>
      </c>
      <c r="C38" s="9" t="s">
        <v>132</v>
      </c>
      <c r="D38" s="9" t="s">
        <v>133</v>
      </c>
      <c r="E38" s="9" t="s">
        <v>134</v>
      </c>
      <c r="F38" s="24"/>
      <c r="G38" s="24"/>
      <c r="H38" s="24"/>
      <c r="I38" s="25"/>
      <c r="J38" s="26" t="str">
        <f t="shared" si="4"/>
        <v/>
      </c>
      <c r="K38" s="26" t="str">
        <f t="shared" si="5"/>
        <v/>
      </c>
      <c r="L38" s="26" t="str">
        <f t="shared" si="6"/>
        <v/>
      </c>
      <c r="M38" s="10" t="str">
        <f t="shared" si="7"/>
        <v>Not Scored</v>
      </c>
    </row>
    <row r="39" spans="1:13" ht="48" customHeight="1">
      <c r="A39" s="10">
        <v>38</v>
      </c>
      <c r="B39" s="9" t="s">
        <v>125</v>
      </c>
      <c r="C39" s="9" t="s">
        <v>135</v>
      </c>
      <c r="D39" s="9" t="s">
        <v>136</v>
      </c>
      <c r="E39" s="9" t="s">
        <v>137</v>
      </c>
      <c r="F39" s="24"/>
      <c r="G39" s="24"/>
      <c r="H39" s="24"/>
      <c r="I39" s="25"/>
      <c r="J39" s="26" t="str">
        <f t="shared" si="4"/>
        <v/>
      </c>
      <c r="K39" s="26" t="str">
        <f t="shared" si="5"/>
        <v/>
      </c>
      <c r="L39" s="26" t="str">
        <f t="shared" si="6"/>
        <v/>
      </c>
      <c r="M39" s="10" t="str">
        <f t="shared" si="7"/>
        <v>Not Scored</v>
      </c>
    </row>
    <row r="40" spans="1:13" ht="48" customHeight="1">
      <c r="A40" s="10">
        <v>39</v>
      </c>
      <c r="B40" s="9" t="s">
        <v>125</v>
      </c>
      <c r="C40" s="9" t="s">
        <v>138</v>
      </c>
      <c r="D40" s="9" t="s">
        <v>139</v>
      </c>
      <c r="E40" s="9" t="s">
        <v>140</v>
      </c>
      <c r="F40" s="24"/>
      <c r="G40" s="24"/>
      <c r="H40" s="24"/>
      <c r="I40" s="25"/>
      <c r="J40" s="26" t="str">
        <f t="shared" si="4"/>
        <v/>
      </c>
      <c r="K40" s="26" t="str">
        <f t="shared" si="5"/>
        <v/>
      </c>
      <c r="L40" s="26" t="str">
        <f t="shared" si="6"/>
        <v/>
      </c>
      <c r="M40" s="10" t="str">
        <f t="shared" si="7"/>
        <v>Not Scored</v>
      </c>
    </row>
    <row r="41" spans="1:13" ht="48" customHeight="1">
      <c r="A41" s="10">
        <v>40</v>
      </c>
      <c r="B41" s="9" t="s">
        <v>125</v>
      </c>
      <c r="C41" s="9" t="s">
        <v>141</v>
      </c>
      <c r="D41" s="9" t="s">
        <v>142</v>
      </c>
      <c r="E41" s="9" t="s">
        <v>143</v>
      </c>
      <c r="F41" s="24"/>
      <c r="G41" s="24"/>
      <c r="H41" s="24"/>
      <c r="I41" s="25"/>
      <c r="J41" s="26" t="str">
        <f t="shared" si="4"/>
        <v/>
      </c>
      <c r="K41" s="26" t="str">
        <f t="shared" si="5"/>
        <v/>
      </c>
      <c r="L41" s="26" t="str">
        <f t="shared" si="6"/>
        <v/>
      </c>
      <c r="M41" s="10" t="str">
        <f t="shared" si="7"/>
        <v>Not Scored</v>
      </c>
    </row>
    <row r="42" spans="1:13" ht="48" customHeight="1">
      <c r="A42" s="10">
        <v>41</v>
      </c>
      <c r="B42" s="9" t="s">
        <v>125</v>
      </c>
      <c r="C42" s="9" t="s">
        <v>144</v>
      </c>
      <c r="D42" s="9" t="s">
        <v>145</v>
      </c>
      <c r="E42" s="9" t="s">
        <v>146</v>
      </c>
      <c r="F42" s="24"/>
      <c r="G42" s="24"/>
      <c r="H42" s="24"/>
      <c r="I42" s="25"/>
      <c r="J42" s="26" t="str">
        <f t="shared" si="4"/>
        <v/>
      </c>
      <c r="K42" s="26" t="str">
        <f t="shared" si="5"/>
        <v/>
      </c>
      <c r="L42" s="26" t="str">
        <f t="shared" si="6"/>
        <v/>
      </c>
      <c r="M42" s="10" t="str">
        <f t="shared" si="7"/>
        <v>Not Scored</v>
      </c>
    </row>
    <row r="43" spans="1:13" ht="48" customHeight="1">
      <c r="A43" s="10">
        <v>42</v>
      </c>
      <c r="B43" s="9" t="s">
        <v>125</v>
      </c>
      <c r="C43" s="9" t="s">
        <v>147</v>
      </c>
      <c r="D43" s="9" t="s">
        <v>148</v>
      </c>
      <c r="E43" s="9" t="s">
        <v>149</v>
      </c>
      <c r="F43" s="24"/>
      <c r="G43" s="24"/>
      <c r="H43" s="24"/>
      <c r="I43" s="25"/>
      <c r="J43" s="26" t="str">
        <f t="shared" si="4"/>
        <v/>
      </c>
      <c r="K43" s="26" t="str">
        <f t="shared" si="5"/>
        <v/>
      </c>
      <c r="L43" s="26" t="str">
        <f t="shared" si="6"/>
        <v/>
      </c>
      <c r="M43" s="10" t="str">
        <f t="shared" si="7"/>
        <v>Not Scored</v>
      </c>
    </row>
    <row r="44" spans="1:13" ht="48" customHeight="1">
      <c r="A44" s="10">
        <v>43</v>
      </c>
      <c r="B44" s="9" t="s">
        <v>125</v>
      </c>
      <c r="C44" s="9" t="s">
        <v>150</v>
      </c>
      <c r="D44" s="9" t="s">
        <v>151</v>
      </c>
      <c r="E44" s="9" t="s">
        <v>152</v>
      </c>
      <c r="F44" s="24"/>
      <c r="G44" s="24"/>
      <c r="H44" s="24"/>
      <c r="I44" s="25"/>
      <c r="J44" s="26" t="str">
        <f t="shared" si="4"/>
        <v/>
      </c>
      <c r="K44" s="26" t="str">
        <f t="shared" si="5"/>
        <v/>
      </c>
      <c r="L44" s="26" t="str">
        <f t="shared" si="6"/>
        <v/>
      </c>
      <c r="M44" s="10" t="str">
        <f t="shared" si="7"/>
        <v>Not Scored</v>
      </c>
    </row>
    <row r="45" spans="1:13" ht="48" customHeight="1">
      <c r="A45" s="10">
        <v>44</v>
      </c>
      <c r="B45" s="9" t="s">
        <v>125</v>
      </c>
      <c r="C45" s="9" t="s">
        <v>153</v>
      </c>
      <c r="D45" s="9" t="s">
        <v>154</v>
      </c>
      <c r="E45" s="9" t="s">
        <v>155</v>
      </c>
      <c r="F45" s="24"/>
      <c r="G45" s="24"/>
      <c r="H45" s="24"/>
      <c r="I45" s="25"/>
      <c r="J45" s="26" t="str">
        <f t="shared" si="4"/>
        <v/>
      </c>
      <c r="K45" s="26" t="str">
        <f t="shared" si="5"/>
        <v/>
      </c>
      <c r="L45" s="26" t="str">
        <f t="shared" si="6"/>
        <v/>
      </c>
      <c r="M45" s="10" t="str">
        <f t="shared" si="7"/>
        <v>Not Scored</v>
      </c>
    </row>
    <row r="46" spans="1:13" ht="48" customHeight="1">
      <c r="A46" s="10">
        <v>45</v>
      </c>
      <c r="B46" s="9" t="s">
        <v>125</v>
      </c>
      <c r="C46" s="9" t="s">
        <v>156</v>
      </c>
      <c r="D46" s="9" t="s">
        <v>157</v>
      </c>
      <c r="E46" s="9" t="s">
        <v>158</v>
      </c>
      <c r="F46" s="24"/>
      <c r="G46" s="24"/>
      <c r="H46" s="24"/>
      <c r="I46" s="25"/>
      <c r="J46" s="26" t="str">
        <f t="shared" si="4"/>
        <v/>
      </c>
      <c r="K46" s="26" t="str">
        <f t="shared" si="5"/>
        <v/>
      </c>
      <c r="L46" s="26" t="str">
        <f t="shared" si="6"/>
        <v/>
      </c>
      <c r="M46" s="10" t="str">
        <f t="shared" si="7"/>
        <v>Not Scored</v>
      </c>
    </row>
    <row r="47" spans="1:13" ht="48" customHeight="1">
      <c r="A47" s="10">
        <v>46</v>
      </c>
      <c r="B47" s="9" t="s">
        <v>159</v>
      </c>
      <c r="C47" s="9" t="s">
        <v>160</v>
      </c>
      <c r="D47" s="9" t="s">
        <v>161</v>
      </c>
      <c r="E47" s="9" t="s">
        <v>162</v>
      </c>
      <c r="F47" s="24"/>
      <c r="G47" s="24"/>
      <c r="H47" s="24"/>
      <c r="I47" s="25"/>
      <c r="J47" s="26" t="str">
        <f t="shared" si="4"/>
        <v/>
      </c>
      <c r="K47" s="26" t="str">
        <f t="shared" si="5"/>
        <v/>
      </c>
      <c r="L47" s="26" t="str">
        <f t="shared" si="6"/>
        <v/>
      </c>
      <c r="M47" s="10" t="str">
        <f t="shared" si="7"/>
        <v>Not Scored</v>
      </c>
    </row>
    <row r="48" spans="1:13" ht="48" customHeight="1">
      <c r="A48" s="10">
        <v>47</v>
      </c>
      <c r="B48" s="9" t="s">
        <v>159</v>
      </c>
      <c r="C48" s="9" t="s">
        <v>163</v>
      </c>
      <c r="D48" s="9" t="s">
        <v>164</v>
      </c>
      <c r="E48" s="9" t="s">
        <v>165</v>
      </c>
      <c r="F48" s="24"/>
      <c r="G48" s="24"/>
      <c r="H48" s="24"/>
      <c r="I48" s="25"/>
      <c r="J48" s="26" t="str">
        <f t="shared" si="4"/>
        <v/>
      </c>
      <c r="K48" s="26" t="str">
        <f t="shared" si="5"/>
        <v/>
      </c>
      <c r="L48" s="26" t="str">
        <f t="shared" si="6"/>
        <v/>
      </c>
      <c r="M48" s="10" t="str">
        <f t="shared" si="7"/>
        <v>Not Scored</v>
      </c>
    </row>
    <row r="49" spans="1:13" ht="48" customHeight="1">
      <c r="A49" s="10">
        <v>48</v>
      </c>
      <c r="B49" s="9" t="s">
        <v>159</v>
      </c>
      <c r="C49" s="9" t="s">
        <v>166</v>
      </c>
      <c r="D49" s="9" t="s">
        <v>167</v>
      </c>
      <c r="E49" s="9" t="s">
        <v>168</v>
      </c>
      <c r="F49" s="24"/>
      <c r="G49" s="24"/>
      <c r="H49" s="24"/>
      <c r="I49" s="25"/>
      <c r="J49" s="26" t="str">
        <f t="shared" si="4"/>
        <v/>
      </c>
      <c r="K49" s="26" t="str">
        <f t="shared" si="5"/>
        <v/>
      </c>
      <c r="L49" s="26" t="str">
        <f t="shared" si="6"/>
        <v/>
      </c>
      <c r="M49" s="10" t="str">
        <f t="shared" si="7"/>
        <v>Not Scored</v>
      </c>
    </row>
    <row r="50" spans="1:13" ht="48" customHeight="1">
      <c r="A50" s="10">
        <v>49</v>
      </c>
      <c r="B50" s="9" t="s">
        <v>159</v>
      </c>
      <c r="C50" s="9" t="s">
        <v>169</v>
      </c>
      <c r="D50" s="9" t="s">
        <v>170</v>
      </c>
      <c r="E50" s="9" t="s">
        <v>171</v>
      </c>
      <c r="F50" s="24"/>
      <c r="G50" s="24"/>
      <c r="H50" s="24"/>
      <c r="I50" s="25"/>
      <c r="J50" s="26" t="str">
        <f t="shared" si="4"/>
        <v/>
      </c>
      <c r="K50" s="26" t="str">
        <f t="shared" si="5"/>
        <v/>
      </c>
      <c r="L50" s="26" t="str">
        <f t="shared" si="6"/>
        <v/>
      </c>
      <c r="M50" s="10" t="str">
        <f t="shared" si="7"/>
        <v>Not Scored</v>
      </c>
    </row>
    <row r="51" spans="1:13" ht="48" customHeight="1">
      <c r="A51" s="10">
        <v>50</v>
      </c>
      <c r="B51" s="9" t="s">
        <v>159</v>
      </c>
      <c r="C51" s="9" t="s">
        <v>172</v>
      </c>
      <c r="D51" s="9" t="s">
        <v>173</v>
      </c>
      <c r="E51" s="9" t="s">
        <v>174</v>
      </c>
      <c r="F51" s="24"/>
      <c r="G51" s="24"/>
      <c r="H51" s="24"/>
      <c r="I51" s="25"/>
      <c r="J51" s="26" t="str">
        <f t="shared" si="4"/>
        <v/>
      </c>
      <c r="K51" s="26" t="str">
        <f t="shared" si="5"/>
        <v/>
      </c>
      <c r="L51" s="26" t="str">
        <f t="shared" si="6"/>
        <v/>
      </c>
      <c r="M51" s="10" t="str">
        <f t="shared" si="7"/>
        <v>Not Scored</v>
      </c>
    </row>
    <row r="52" spans="1:13" ht="48" customHeight="1">
      <c r="A52" s="10">
        <v>51</v>
      </c>
      <c r="B52" s="9" t="s">
        <v>159</v>
      </c>
      <c r="C52" s="9" t="s">
        <v>175</v>
      </c>
      <c r="D52" s="9" t="s">
        <v>176</v>
      </c>
      <c r="E52" s="9" t="s">
        <v>177</v>
      </c>
      <c r="F52" s="24"/>
      <c r="G52" s="24"/>
      <c r="H52" s="24"/>
      <c r="I52" s="25"/>
      <c r="J52" s="26" t="str">
        <f t="shared" si="4"/>
        <v/>
      </c>
      <c r="K52" s="26" t="str">
        <f t="shared" si="5"/>
        <v/>
      </c>
      <c r="L52" s="26" t="str">
        <f t="shared" si="6"/>
        <v/>
      </c>
      <c r="M52" s="10" t="str">
        <f t="shared" si="7"/>
        <v>Not Scored</v>
      </c>
    </row>
    <row r="53" spans="1:13" ht="48" customHeight="1">
      <c r="A53" s="10">
        <v>52</v>
      </c>
      <c r="B53" s="9" t="s">
        <v>159</v>
      </c>
      <c r="C53" s="9" t="s">
        <v>178</v>
      </c>
      <c r="D53" s="9" t="s">
        <v>179</v>
      </c>
      <c r="E53" s="9" t="s">
        <v>180</v>
      </c>
      <c r="F53" s="24"/>
      <c r="G53" s="24"/>
      <c r="H53" s="24"/>
      <c r="I53" s="25"/>
      <c r="J53" s="26" t="str">
        <f t="shared" si="4"/>
        <v/>
      </c>
      <c r="K53" s="26" t="str">
        <f t="shared" si="5"/>
        <v/>
      </c>
      <c r="L53" s="26" t="str">
        <f t="shared" si="6"/>
        <v/>
      </c>
      <c r="M53" s="10" t="str">
        <f t="shared" si="7"/>
        <v>Not Scored</v>
      </c>
    </row>
    <row r="54" spans="1:13" ht="48" customHeight="1">
      <c r="A54" s="10">
        <v>53</v>
      </c>
      <c r="B54" s="9" t="s">
        <v>181</v>
      </c>
      <c r="C54" s="9" t="s">
        <v>182</v>
      </c>
      <c r="D54" s="9" t="s">
        <v>183</v>
      </c>
      <c r="E54" s="9" t="s">
        <v>184</v>
      </c>
      <c r="F54" s="24"/>
      <c r="G54" s="24"/>
      <c r="H54" s="24"/>
      <c r="I54" s="25"/>
      <c r="J54" s="26" t="str">
        <f t="shared" si="4"/>
        <v/>
      </c>
      <c r="K54" s="26" t="str">
        <f t="shared" si="5"/>
        <v/>
      </c>
      <c r="L54" s="26" t="str">
        <f t="shared" si="6"/>
        <v/>
      </c>
      <c r="M54" s="10" t="str">
        <f t="shared" si="7"/>
        <v>Not Scored</v>
      </c>
    </row>
    <row r="55" spans="1:13" ht="48" customHeight="1">
      <c r="A55" s="10">
        <v>54</v>
      </c>
      <c r="B55" s="9" t="s">
        <v>181</v>
      </c>
      <c r="C55" s="9" t="s">
        <v>185</v>
      </c>
      <c r="D55" s="9" t="s">
        <v>186</v>
      </c>
      <c r="E55" s="9" t="s">
        <v>187</v>
      </c>
      <c r="F55" s="24"/>
      <c r="G55" s="24"/>
      <c r="H55" s="24"/>
      <c r="I55" s="25"/>
      <c r="J55" s="26" t="str">
        <f t="shared" si="4"/>
        <v/>
      </c>
      <c r="K55" s="26" t="str">
        <f t="shared" si="5"/>
        <v/>
      </c>
      <c r="L55" s="26" t="str">
        <f t="shared" si="6"/>
        <v/>
      </c>
      <c r="M55" s="10" t="str">
        <f t="shared" si="7"/>
        <v>Not Scored</v>
      </c>
    </row>
    <row r="56" spans="1:13" ht="48" customHeight="1">
      <c r="A56" s="10">
        <v>55</v>
      </c>
      <c r="B56" s="9" t="s">
        <v>181</v>
      </c>
      <c r="C56" s="9" t="s">
        <v>188</v>
      </c>
      <c r="D56" s="9" t="s">
        <v>189</v>
      </c>
      <c r="E56" s="9" t="s">
        <v>190</v>
      </c>
      <c r="F56" s="24"/>
      <c r="G56" s="24"/>
      <c r="H56" s="24"/>
      <c r="I56" s="25"/>
      <c r="J56" s="26" t="str">
        <f t="shared" si="4"/>
        <v/>
      </c>
      <c r="K56" s="26" t="str">
        <f t="shared" si="5"/>
        <v/>
      </c>
      <c r="L56" s="26" t="str">
        <f t="shared" si="6"/>
        <v/>
      </c>
      <c r="M56" s="10" t="str">
        <f t="shared" si="7"/>
        <v>Not Scored</v>
      </c>
    </row>
    <row r="57" spans="1:13" ht="48" customHeight="1">
      <c r="A57" s="10">
        <v>56</v>
      </c>
      <c r="B57" s="9" t="s">
        <v>181</v>
      </c>
      <c r="C57" s="9" t="s">
        <v>191</v>
      </c>
      <c r="D57" s="9" t="s">
        <v>192</v>
      </c>
      <c r="E57" s="9" t="s">
        <v>193</v>
      </c>
      <c r="F57" s="24"/>
      <c r="G57" s="24"/>
      <c r="H57" s="24"/>
      <c r="I57" s="25"/>
      <c r="J57" s="26" t="str">
        <f t="shared" si="4"/>
        <v/>
      </c>
      <c r="K57" s="26" t="str">
        <f t="shared" si="5"/>
        <v/>
      </c>
      <c r="L57" s="26" t="str">
        <f t="shared" si="6"/>
        <v/>
      </c>
      <c r="M57" s="10" t="str">
        <f t="shared" si="7"/>
        <v>Not Scored</v>
      </c>
    </row>
    <row r="58" spans="1:13" ht="48" customHeight="1">
      <c r="A58" s="10">
        <v>57</v>
      </c>
      <c r="B58" s="9" t="s">
        <v>181</v>
      </c>
      <c r="C58" s="9" t="s">
        <v>194</v>
      </c>
      <c r="D58" s="9" t="s">
        <v>195</v>
      </c>
      <c r="E58" s="9" t="s">
        <v>196</v>
      </c>
      <c r="F58" s="24"/>
      <c r="G58" s="24"/>
      <c r="H58" s="24"/>
      <c r="I58" s="25"/>
      <c r="J58" s="26" t="str">
        <f t="shared" si="4"/>
        <v/>
      </c>
      <c r="K58" s="26" t="str">
        <f t="shared" si="5"/>
        <v/>
      </c>
      <c r="L58" s="26" t="str">
        <f t="shared" si="6"/>
        <v/>
      </c>
      <c r="M58" s="10" t="str">
        <f t="shared" si="7"/>
        <v>Not Scored</v>
      </c>
    </row>
    <row r="59" spans="1:13" ht="48" customHeight="1">
      <c r="A59" s="10">
        <v>58</v>
      </c>
      <c r="B59" s="9" t="s">
        <v>181</v>
      </c>
      <c r="C59" s="9" t="s">
        <v>197</v>
      </c>
      <c r="D59" s="9" t="s">
        <v>198</v>
      </c>
      <c r="E59" s="9" t="s">
        <v>199</v>
      </c>
      <c r="F59" s="24"/>
      <c r="G59" s="24"/>
      <c r="H59" s="24"/>
      <c r="I59" s="25"/>
      <c r="J59" s="26" t="str">
        <f t="shared" si="4"/>
        <v/>
      </c>
      <c r="K59" s="26" t="str">
        <f t="shared" si="5"/>
        <v/>
      </c>
      <c r="L59" s="26" t="str">
        <f t="shared" si="6"/>
        <v/>
      </c>
      <c r="M59" s="10" t="str">
        <f t="shared" si="7"/>
        <v>Not Scored</v>
      </c>
    </row>
    <row r="60" spans="1:13" ht="48" customHeight="1">
      <c r="A60" s="10">
        <v>59</v>
      </c>
      <c r="B60" s="9" t="s">
        <v>181</v>
      </c>
      <c r="C60" s="9" t="s">
        <v>200</v>
      </c>
      <c r="D60" s="9" t="s">
        <v>201</v>
      </c>
      <c r="E60" s="9" t="s">
        <v>202</v>
      </c>
      <c r="F60" s="24"/>
      <c r="G60" s="24"/>
      <c r="H60" s="24"/>
      <c r="I60" s="25"/>
      <c r="J60" s="26" t="str">
        <f t="shared" si="4"/>
        <v/>
      </c>
      <c r="K60" s="26" t="str">
        <f t="shared" si="5"/>
        <v/>
      </c>
      <c r="L60" s="26" t="str">
        <f t="shared" si="6"/>
        <v/>
      </c>
      <c r="M60" s="10" t="str">
        <f t="shared" si="7"/>
        <v>Not Scored</v>
      </c>
    </row>
    <row r="61" spans="1:13" ht="48" customHeight="1">
      <c r="A61" s="10">
        <v>60</v>
      </c>
      <c r="B61" s="9" t="s">
        <v>181</v>
      </c>
      <c r="C61" s="9" t="s">
        <v>203</v>
      </c>
      <c r="D61" s="9" t="s">
        <v>204</v>
      </c>
      <c r="E61" s="9" t="s">
        <v>205</v>
      </c>
      <c r="F61" s="24"/>
      <c r="G61" s="24"/>
      <c r="H61" s="24"/>
      <c r="I61" s="25"/>
      <c r="J61" s="26" t="str">
        <f t="shared" si="4"/>
        <v/>
      </c>
      <c r="K61" s="26" t="str">
        <f t="shared" si="5"/>
        <v/>
      </c>
      <c r="L61" s="26" t="str">
        <f t="shared" si="6"/>
        <v/>
      </c>
      <c r="M61" s="10" t="str">
        <f t="shared" si="7"/>
        <v>Not Scored</v>
      </c>
    </row>
    <row r="62" spans="1:13" ht="48" customHeight="1">
      <c r="A62" s="10">
        <v>61</v>
      </c>
      <c r="B62" s="9" t="s">
        <v>181</v>
      </c>
      <c r="C62" s="9" t="s">
        <v>206</v>
      </c>
      <c r="D62" s="9" t="s">
        <v>207</v>
      </c>
      <c r="E62" s="9" t="s">
        <v>208</v>
      </c>
      <c r="F62" s="24"/>
      <c r="G62" s="24"/>
      <c r="H62" s="24"/>
      <c r="I62" s="25"/>
      <c r="J62" s="26" t="str">
        <f t="shared" si="4"/>
        <v/>
      </c>
      <c r="K62" s="26" t="str">
        <f t="shared" si="5"/>
        <v/>
      </c>
      <c r="L62" s="26" t="str">
        <f t="shared" si="6"/>
        <v/>
      </c>
      <c r="M62" s="10" t="str">
        <f t="shared" si="7"/>
        <v>Not Scored</v>
      </c>
    </row>
    <row r="63" spans="1:13" ht="48" customHeight="1">
      <c r="A63" s="10">
        <v>62</v>
      </c>
      <c r="B63" s="9" t="s">
        <v>181</v>
      </c>
      <c r="C63" s="9" t="s">
        <v>209</v>
      </c>
      <c r="D63" s="9" t="s">
        <v>210</v>
      </c>
      <c r="E63" s="9" t="s">
        <v>211</v>
      </c>
      <c r="F63" s="24"/>
      <c r="G63" s="24"/>
      <c r="H63" s="24"/>
      <c r="I63" s="25"/>
      <c r="J63" s="26" t="str">
        <f t="shared" si="4"/>
        <v/>
      </c>
      <c r="K63" s="26" t="str">
        <f t="shared" si="5"/>
        <v/>
      </c>
      <c r="L63" s="26" t="str">
        <f t="shared" si="6"/>
        <v/>
      </c>
      <c r="M63" s="10" t="str">
        <f t="shared" si="7"/>
        <v>Not Scored</v>
      </c>
    </row>
    <row r="64" spans="1:13" ht="48" customHeight="1">
      <c r="A64" s="10">
        <v>63</v>
      </c>
      <c r="B64" s="9" t="s">
        <v>181</v>
      </c>
      <c r="C64" s="9" t="s">
        <v>212</v>
      </c>
      <c r="D64" s="9" t="s">
        <v>213</v>
      </c>
      <c r="E64" s="9" t="s">
        <v>214</v>
      </c>
      <c r="F64" s="24"/>
      <c r="G64" s="24"/>
      <c r="H64" s="24"/>
      <c r="I64" s="25"/>
      <c r="J64" s="26" t="str">
        <f t="shared" si="4"/>
        <v/>
      </c>
      <c r="K64" s="26" t="str">
        <f t="shared" si="5"/>
        <v/>
      </c>
      <c r="L64" s="26" t="str">
        <f t="shared" si="6"/>
        <v/>
      </c>
      <c r="M64" s="10" t="str">
        <f t="shared" si="7"/>
        <v>Not Scored</v>
      </c>
    </row>
    <row r="65" spans="1:13" ht="48" customHeight="1">
      <c r="A65" s="10">
        <v>64</v>
      </c>
      <c r="B65" s="9" t="s">
        <v>181</v>
      </c>
      <c r="C65" s="9" t="s">
        <v>215</v>
      </c>
      <c r="D65" s="9" t="s">
        <v>216</v>
      </c>
      <c r="E65" s="9" t="s">
        <v>217</v>
      </c>
      <c r="F65" s="24"/>
      <c r="G65" s="24"/>
      <c r="H65" s="24"/>
      <c r="I65" s="25"/>
      <c r="J65" s="26" t="str">
        <f t="shared" si="4"/>
        <v/>
      </c>
      <c r="K65" s="26" t="str">
        <f t="shared" si="5"/>
        <v/>
      </c>
      <c r="L65" s="26" t="str">
        <f t="shared" si="6"/>
        <v/>
      </c>
      <c r="M65" s="10" t="str">
        <f t="shared" si="7"/>
        <v>Not Scored</v>
      </c>
    </row>
    <row r="66" spans="1:13" ht="48" customHeight="1">
      <c r="A66" s="10">
        <v>65</v>
      </c>
      <c r="B66" s="9" t="s">
        <v>181</v>
      </c>
      <c r="C66" s="9" t="s">
        <v>218</v>
      </c>
      <c r="D66" s="9" t="s">
        <v>219</v>
      </c>
      <c r="E66" s="9" t="s">
        <v>220</v>
      </c>
      <c r="F66" s="24"/>
      <c r="G66" s="24"/>
      <c r="H66" s="24"/>
      <c r="I66" s="25"/>
      <c r="J66" s="26" t="str">
        <f t="shared" ref="J66:J97" si="8">IF(G66="Critical",4,IF(G66="Valuable",3,IF(G66="Nice to Have",2,IF(G66="Not Needed",1,""))))</f>
        <v/>
      </c>
      <c r="K66" s="26" t="str">
        <f t="shared" ref="K66:K97" si="9">IF(H66="Already Available",5,IF(H66="Easy",4,IF(H66="Moderate",3,IF(H66="Difficult",2,IF(H66="Nearly Impossible",1,"")))))</f>
        <v/>
      </c>
      <c r="L66" s="26" t="str">
        <f t="shared" ref="L66:L97" si="10">IF(OR(J66="",K66=""),"",ROUND(((J66*0.65)+(K66*0.35))*20,1))</f>
        <v/>
      </c>
      <c r="M66" s="10" t="str">
        <f t="shared" ref="M66:M97" si="11">IF(L66="","Not Scored",IF(AND(J66&gt;=3,K66&gt;=4),"Quick Win",IF(AND(J66&gt;=3,K66&lt;4),"High Value / Higher Burden",IF(AND(J66&lt;3,K66&gt;=4),"Easy but Lower Value","Low Priority"))))</f>
        <v>Not Scored</v>
      </c>
    </row>
    <row r="67" spans="1:13" ht="48" customHeight="1">
      <c r="A67" s="10">
        <v>66</v>
      </c>
      <c r="B67" s="9" t="s">
        <v>221</v>
      </c>
      <c r="C67" s="9" t="s">
        <v>222</v>
      </c>
      <c r="D67" s="9" t="s">
        <v>223</v>
      </c>
      <c r="E67" s="9" t="s">
        <v>224</v>
      </c>
      <c r="F67" s="24"/>
      <c r="G67" s="24"/>
      <c r="H67" s="24"/>
      <c r="I67" s="25"/>
      <c r="J67" s="26" t="str">
        <f t="shared" si="8"/>
        <v/>
      </c>
      <c r="K67" s="26" t="str">
        <f t="shared" si="9"/>
        <v/>
      </c>
      <c r="L67" s="26" t="str">
        <f t="shared" si="10"/>
        <v/>
      </c>
      <c r="M67" s="10" t="str">
        <f t="shared" si="11"/>
        <v>Not Scored</v>
      </c>
    </row>
    <row r="68" spans="1:13" ht="48" customHeight="1">
      <c r="A68" s="10">
        <v>67</v>
      </c>
      <c r="B68" s="9" t="s">
        <v>221</v>
      </c>
      <c r="C68" s="9" t="s">
        <v>225</v>
      </c>
      <c r="D68" s="9" t="s">
        <v>226</v>
      </c>
      <c r="E68" s="9" t="s">
        <v>227</v>
      </c>
      <c r="F68" s="24"/>
      <c r="G68" s="24"/>
      <c r="H68" s="24"/>
      <c r="I68" s="25"/>
      <c r="J68" s="26" t="str">
        <f t="shared" si="8"/>
        <v/>
      </c>
      <c r="K68" s="26" t="str">
        <f t="shared" si="9"/>
        <v/>
      </c>
      <c r="L68" s="26" t="str">
        <f t="shared" si="10"/>
        <v/>
      </c>
      <c r="M68" s="10" t="str">
        <f t="shared" si="11"/>
        <v>Not Scored</v>
      </c>
    </row>
    <row r="69" spans="1:13" ht="48" customHeight="1">
      <c r="A69" s="10">
        <v>68</v>
      </c>
      <c r="B69" s="9" t="s">
        <v>221</v>
      </c>
      <c r="C69" s="9" t="s">
        <v>228</v>
      </c>
      <c r="D69" s="9" t="s">
        <v>229</v>
      </c>
      <c r="E69" s="9" t="s">
        <v>230</v>
      </c>
      <c r="F69" s="24"/>
      <c r="G69" s="24"/>
      <c r="H69" s="24"/>
      <c r="I69" s="25"/>
      <c r="J69" s="26" t="str">
        <f t="shared" si="8"/>
        <v/>
      </c>
      <c r="K69" s="26" t="str">
        <f t="shared" si="9"/>
        <v/>
      </c>
      <c r="L69" s="26" t="str">
        <f t="shared" si="10"/>
        <v/>
      </c>
      <c r="M69" s="10" t="str">
        <f t="shared" si="11"/>
        <v>Not Scored</v>
      </c>
    </row>
    <row r="70" spans="1:13" ht="48" customHeight="1">
      <c r="A70" s="10">
        <v>69</v>
      </c>
      <c r="B70" s="9" t="s">
        <v>221</v>
      </c>
      <c r="C70" s="9" t="s">
        <v>231</v>
      </c>
      <c r="D70" s="9" t="s">
        <v>232</v>
      </c>
      <c r="E70" s="9" t="s">
        <v>233</v>
      </c>
      <c r="F70" s="24"/>
      <c r="G70" s="24"/>
      <c r="H70" s="24"/>
      <c r="I70" s="25"/>
      <c r="J70" s="26" t="str">
        <f t="shared" si="8"/>
        <v/>
      </c>
      <c r="K70" s="26" t="str">
        <f t="shared" si="9"/>
        <v/>
      </c>
      <c r="L70" s="26" t="str">
        <f t="shared" si="10"/>
        <v/>
      </c>
      <c r="M70" s="10" t="str">
        <f t="shared" si="11"/>
        <v>Not Scored</v>
      </c>
    </row>
    <row r="71" spans="1:13" ht="48" customHeight="1">
      <c r="A71" s="10">
        <v>70</v>
      </c>
      <c r="B71" s="9" t="s">
        <v>221</v>
      </c>
      <c r="C71" s="9" t="s">
        <v>234</v>
      </c>
      <c r="D71" s="9" t="s">
        <v>235</v>
      </c>
      <c r="E71" s="9" t="s">
        <v>236</v>
      </c>
      <c r="F71" s="24"/>
      <c r="G71" s="24"/>
      <c r="H71" s="24"/>
      <c r="I71" s="25"/>
      <c r="J71" s="26" t="str">
        <f t="shared" si="8"/>
        <v/>
      </c>
      <c r="K71" s="26" t="str">
        <f t="shared" si="9"/>
        <v/>
      </c>
      <c r="L71" s="26" t="str">
        <f t="shared" si="10"/>
        <v/>
      </c>
      <c r="M71" s="10" t="str">
        <f t="shared" si="11"/>
        <v>Not Scored</v>
      </c>
    </row>
    <row r="72" spans="1:13" ht="48" customHeight="1">
      <c r="A72" s="10">
        <v>71</v>
      </c>
      <c r="B72" s="9" t="s">
        <v>221</v>
      </c>
      <c r="C72" s="9" t="s">
        <v>237</v>
      </c>
      <c r="D72" s="9" t="s">
        <v>238</v>
      </c>
      <c r="E72" s="9" t="s">
        <v>239</v>
      </c>
      <c r="F72" s="24"/>
      <c r="G72" s="24"/>
      <c r="H72" s="24"/>
      <c r="I72" s="25"/>
      <c r="J72" s="26" t="str">
        <f t="shared" si="8"/>
        <v/>
      </c>
      <c r="K72" s="26" t="str">
        <f t="shared" si="9"/>
        <v/>
      </c>
      <c r="L72" s="26" t="str">
        <f t="shared" si="10"/>
        <v/>
      </c>
      <c r="M72" s="10" t="str">
        <f t="shared" si="11"/>
        <v>Not Scored</v>
      </c>
    </row>
    <row r="73" spans="1:13" ht="48" customHeight="1">
      <c r="A73" s="10">
        <v>72</v>
      </c>
      <c r="B73" s="9" t="s">
        <v>240</v>
      </c>
      <c r="C73" s="9" t="s">
        <v>241</v>
      </c>
      <c r="D73" s="9" t="s">
        <v>242</v>
      </c>
      <c r="E73" s="9" t="s">
        <v>243</v>
      </c>
      <c r="F73" s="24"/>
      <c r="G73" s="24"/>
      <c r="H73" s="24"/>
      <c r="I73" s="25"/>
      <c r="J73" s="26" t="str">
        <f t="shared" si="8"/>
        <v/>
      </c>
      <c r="K73" s="26" t="str">
        <f t="shared" si="9"/>
        <v/>
      </c>
      <c r="L73" s="26" t="str">
        <f t="shared" si="10"/>
        <v/>
      </c>
      <c r="M73" s="10" t="str">
        <f t="shared" si="11"/>
        <v>Not Scored</v>
      </c>
    </row>
    <row r="74" spans="1:13" ht="48" customHeight="1">
      <c r="A74" s="10">
        <v>73</v>
      </c>
      <c r="B74" s="9" t="s">
        <v>240</v>
      </c>
      <c r="C74" s="9" t="s">
        <v>244</v>
      </c>
      <c r="D74" s="9" t="s">
        <v>245</v>
      </c>
      <c r="E74" s="9" t="s">
        <v>246</v>
      </c>
      <c r="F74" s="24"/>
      <c r="G74" s="24"/>
      <c r="H74" s="24"/>
      <c r="I74" s="25"/>
      <c r="J74" s="26" t="str">
        <f t="shared" si="8"/>
        <v/>
      </c>
      <c r="K74" s="26" t="str">
        <f t="shared" si="9"/>
        <v/>
      </c>
      <c r="L74" s="26" t="str">
        <f t="shared" si="10"/>
        <v/>
      </c>
      <c r="M74" s="10" t="str">
        <f t="shared" si="11"/>
        <v>Not Scored</v>
      </c>
    </row>
    <row r="75" spans="1:13" ht="48" customHeight="1">
      <c r="A75" s="10">
        <v>74</v>
      </c>
      <c r="B75" s="9" t="s">
        <v>240</v>
      </c>
      <c r="C75" s="9" t="s">
        <v>247</v>
      </c>
      <c r="D75" s="9" t="s">
        <v>248</v>
      </c>
      <c r="E75" s="9" t="s">
        <v>249</v>
      </c>
      <c r="F75" s="24"/>
      <c r="G75" s="24"/>
      <c r="H75" s="24"/>
      <c r="I75" s="25"/>
      <c r="J75" s="26" t="str">
        <f t="shared" si="8"/>
        <v/>
      </c>
      <c r="K75" s="26" t="str">
        <f t="shared" si="9"/>
        <v/>
      </c>
      <c r="L75" s="26" t="str">
        <f t="shared" si="10"/>
        <v/>
      </c>
      <c r="M75" s="10" t="str">
        <f t="shared" si="11"/>
        <v>Not Scored</v>
      </c>
    </row>
    <row r="76" spans="1:13" ht="48" customHeight="1">
      <c r="A76" s="10">
        <v>75</v>
      </c>
      <c r="B76" s="9" t="s">
        <v>240</v>
      </c>
      <c r="C76" s="9" t="s">
        <v>250</v>
      </c>
      <c r="D76" s="9" t="s">
        <v>251</v>
      </c>
      <c r="E76" s="9" t="s">
        <v>252</v>
      </c>
      <c r="F76" s="24"/>
      <c r="G76" s="24"/>
      <c r="H76" s="24"/>
      <c r="I76" s="25"/>
      <c r="J76" s="26" t="str">
        <f t="shared" si="8"/>
        <v/>
      </c>
      <c r="K76" s="26" t="str">
        <f t="shared" si="9"/>
        <v/>
      </c>
      <c r="L76" s="26" t="str">
        <f t="shared" si="10"/>
        <v/>
      </c>
      <c r="M76" s="10" t="str">
        <f t="shared" si="11"/>
        <v>Not Scored</v>
      </c>
    </row>
    <row r="77" spans="1:13" ht="48" customHeight="1">
      <c r="A77" s="10">
        <v>76</v>
      </c>
      <c r="B77" s="9" t="s">
        <v>240</v>
      </c>
      <c r="C77" s="9" t="s">
        <v>253</v>
      </c>
      <c r="D77" s="9" t="s">
        <v>254</v>
      </c>
      <c r="E77" s="9" t="s">
        <v>255</v>
      </c>
      <c r="F77" s="24"/>
      <c r="G77" s="24"/>
      <c r="H77" s="24"/>
      <c r="I77" s="25"/>
      <c r="J77" s="26" t="str">
        <f t="shared" si="8"/>
        <v/>
      </c>
      <c r="K77" s="26" t="str">
        <f t="shared" si="9"/>
        <v/>
      </c>
      <c r="L77" s="26" t="str">
        <f t="shared" si="10"/>
        <v/>
      </c>
      <c r="M77" s="10" t="str">
        <f t="shared" si="11"/>
        <v>Not Scored</v>
      </c>
    </row>
    <row r="78" spans="1:13" ht="48" customHeight="1">
      <c r="A78" s="10">
        <v>77</v>
      </c>
      <c r="B78" s="9" t="s">
        <v>240</v>
      </c>
      <c r="C78" s="9" t="s">
        <v>256</v>
      </c>
      <c r="D78" s="9" t="s">
        <v>257</v>
      </c>
      <c r="E78" s="9" t="s">
        <v>258</v>
      </c>
      <c r="F78" s="24"/>
      <c r="G78" s="24"/>
      <c r="H78" s="24"/>
      <c r="I78" s="25"/>
      <c r="J78" s="26" t="str">
        <f t="shared" si="8"/>
        <v/>
      </c>
      <c r="K78" s="26" t="str">
        <f t="shared" si="9"/>
        <v/>
      </c>
      <c r="L78" s="26" t="str">
        <f t="shared" si="10"/>
        <v/>
      </c>
      <c r="M78" s="10" t="str">
        <f t="shared" si="11"/>
        <v>Not Scored</v>
      </c>
    </row>
    <row r="79" spans="1:13" ht="48" customHeight="1">
      <c r="A79" s="10">
        <v>78</v>
      </c>
      <c r="B79" s="9" t="s">
        <v>240</v>
      </c>
      <c r="C79" s="9" t="s">
        <v>259</v>
      </c>
      <c r="D79" s="9" t="s">
        <v>260</v>
      </c>
      <c r="E79" s="9" t="s">
        <v>261</v>
      </c>
      <c r="F79" s="24"/>
      <c r="G79" s="24"/>
      <c r="H79" s="24"/>
      <c r="I79" s="25"/>
      <c r="J79" s="26" t="str">
        <f t="shared" si="8"/>
        <v/>
      </c>
      <c r="K79" s="26" t="str">
        <f t="shared" si="9"/>
        <v/>
      </c>
      <c r="L79" s="26" t="str">
        <f t="shared" si="10"/>
        <v/>
      </c>
      <c r="M79" s="10" t="str">
        <f t="shared" si="11"/>
        <v>Not Scored</v>
      </c>
    </row>
    <row r="80" spans="1:13" ht="48" customHeight="1">
      <c r="A80" s="10">
        <v>79</v>
      </c>
      <c r="B80" s="9" t="s">
        <v>240</v>
      </c>
      <c r="C80" s="9" t="s">
        <v>262</v>
      </c>
      <c r="D80" s="9" t="s">
        <v>263</v>
      </c>
      <c r="E80" s="9" t="s">
        <v>264</v>
      </c>
      <c r="F80" s="24"/>
      <c r="G80" s="24"/>
      <c r="H80" s="24"/>
      <c r="I80" s="25"/>
      <c r="J80" s="26" t="str">
        <f t="shared" si="8"/>
        <v/>
      </c>
      <c r="K80" s="26" t="str">
        <f t="shared" si="9"/>
        <v/>
      </c>
      <c r="L80" s="26" t="str">
        <f t="shared" si="10"/>
        <v/>
      </c>
      <c r="M80" s="10" t="str">
        <f t="shared" si="11"/>
        <v>Not Scored</v>
      </c>
    </row>
    <row r="81" spans="1:13" ht="48" customHeight="1">
      <c r="A81" s="10">
        <v>80</v>
      </c>
      <c r="B81" s="9" t="s">
        <v>265</v>
      </c>
      <c r="C81" s="9" t="s">
        <v>266</v>
      </c>
      <c r="D81" s="9" t="s">
        <v>267</v>
      </c>
      <c r="E81" s="9" t="s">
        <v>268</v>
      </c>
      <c r="F81" s="24"/>
      <c r="G81" s="24"/>
      <c r="H81" s="24"/>
      <c r="I81" s="25"/>
      <c r="J81" s="26" t="str">
        <f t="shared" si="8"/>
        <v/>
      </c>
      <c r="K81" s="26" t="str">
        <f t="shared" si="9"/>
        <v/>
      </c>
      <c r="L81" s="26" t="str">
        <f t="shared" si="10"/>
        <v/>
      </c>
      <c r="M81" s="10" t="str">
        <f t="shared" si="11"/>
        <v>Not Scored</v>
      </c>
    </row>
    <row r="82" spans="1:13" ht="48" customHeight="1">
      <c r="A82" s="10">
        <v>81</v>
      </c>
      <c r="B82" s="9" t="s">
        <v>265</v>
      </c>
      <c r="C82" s="9" t="s">
        <v>269</v>
      </c>
      <c r="D82" s="9" t="s">
        <v>270</v>
      </c>
      <c r="E82" s="9" t="s">
        <v>271</v>
      </c>
      <c r="F82" s="24"/>
      <c r="G82" s="24"/>
      <c r="H82" s="24"/>
      <c r="I82" s="25"/>
      <c r="J82" s="26" t="str">
        <f t="shared" si="8"/>
        <v/>
      </c>
      <c r="K82" s="26" t="str">
        <f t="shared" si="9"/>
        <v/>
      </c>
      <c r="L82" s="26" t="str">
        <f t="shared" si="10"/>
        <v/>
      </c>
      <c r="M82" s="10" t="str">
        <f t="shared" si="11"/>
        <v>Not Scored</v>
      </c>
    </row>
    <row r="83" spans="1:13" ht="48" customHeight="1">
      <c r="A83" s="10">
        <v>82</v>
      </c>
      <c r="B83" s="9" t="s">
        <v>265</v>
      </c>
      <c r="C83" s="9" t="s">
        <v>272</v>
      </c>
      <c r="D83" s="9" t="s">
        <v>273</v>
      </c>
      <c r="E83" s="9" t="s">
        <v>274</v>
      </c>
      <c r="F83" s="24"/>
      <c r="G83" s="24"/>
      <c r="H83" s="24"/>
      <c r="I83" s="25"/>
      <c r="J83" s="26" t="str">
        <f t="shared" si="8"/>
        <v/>
      </c>
      <c r="K83" s="26" t="str">
        <f t="shared" si="9"/>
        <v/>
      </c>
      <c r="L83" s="26" t="str">
        <f t="shared" si="10"/>
        <v/>
      </c>
      <c r="M83" s="10" t="str">
        <f t="shared" si="11"/>
        <v>Not Scored</v>
      </c>
    </row>
    <row r="84" spans="1:13" ht="48" customHeight="1">
      <c r="A84" s="10">
        <v>83</v>
      </c>
      <c r="B84" s="9" t="s">
        <v>265</v>
      </c>
      <c r="C84" s="9" t="s">
        <v>275</v>
      </c>
      <c r="D84" s="9" t="s">
        <v>276</v>
      </c>
      <c r="E84" s="9" t="s">
        <v>277</v>
      </c>
      <c r="F84" s="24"/>
      <c r="G84" s="24"/>
      <c r="H84" s="24"/>
      <c r="I84" s="25"/>
      <c r="J84" s="26" t="str">
        <f t="shared" si="8"/>
        <v/>
      </c>
      <c r="K84" s="26" t="str">
        <f t="shared" si="9"/>
        <v/>
      </c>
      <c r="L84" s="26" t="str">
        <f t="shared" si="10"/>
        <v/>
      </c>
      <c r="M84" s="10" t="str">
        <f t="shared" si="11"/>
        <v>Not Scored</v>
      </c>
    </row>
    <row r="85" spans="1:13" ht="48" customHeight="1">
      <c r="A85" s="10">
        <v>84</v>
      </c>
      <c r="B85" s="9" t="s">
        <v>265</v>
      </c>
      <c r="C85" s="9" t="s">
        <v>278</v>
      </c>
      <c r="D85" s="9" t="s">
        <v>279</v>
      </c>
      <c r="E85" s="9" t="s">
        <v>280</v>
      </c>
      <c r="F85" s="24"/>
      <c r="G85" s="24"/>
      <c r="H85" s="24"/>
      <c r="I85" s="25"/>
      <c r="J85" s="26" t="str">
        <f t="shared" si="8"/>
        <v/>
      </c>
      <c r="K85" s="26" t="str">
        <f t="shared" si="9"/>
        <v/>
      </c>
      <c r="L85" s="26" t="str">
        <f t="shared" si="10"/>
        <v/>
      </c>
      <c r="M85" s="10" t="str">
        <f t="shared" si="11"/>
        <v>Not Scored</v>
      </c>
    </row>
    <row r="86" spans="1:13" ht="48" customHeight="1">
      <c r="A86" s="10">
        <v>85</v>
      </c>
      <c r="B86" s="9" t="s">
        <v>265</v>
      </c>
      <c r="C86" s="9" t="s">
        <v>281</v>
      </c>
      <c r="D86" s="9" t="s">
        <v>282</v>
      </c>
      <c r="E86" s="9" t="s">
        <v>283</v>
      </c>
      <c r="F86" s="24"/>
      <c r="G86" s="24"/>
      <c r="H86" s="24"/>
      <c r="I86" s="25"/>
      <c r="J86" s="26" t="str">
        <f t="shared" si="8"/>
        <v/>
      </c>
      <c r="K86" s="26" t="str">
        <f t="shared" si="9"/>
        <v/>
      </c>
      <c r="L86" s="26" t="str">
        <f t="shared" si="10"/>
        <v/>
      </c>
      <c r="M86" s="10" t="str">
        <f t="shared" si="11"/>
        <v>Not Scored</v>
      </c>
    </row>
    <row r="87" spans="1:13" ht="48" customHeight="1">
      <c r="A87" s="10">
        <v>86</v>
      </c>
      <c r="B87" s="9" t="s">
        <v>265</v>
      </c>
      <c r="C87" s="9" t="s">
        <v>284</v>
      </c>
      <c r="D87" s="9" t="s">
        <v>285</v>
      </c>
      <c r="E87" s="9" t="s">
        <v>286</v>
      </c>
      <c r="F87" s="24"/>
      <c r="G87" s="24"/>
      <c r="H87" s="24"/>
      <c r="I87" s="25"/>
      <c r="J87" s="26" t="str">
        <f t="shared" si="8"/>
        <v/>
      </c>
      <c r="K87" s="26" t="str">
        <f t="shared" si="9"/>
        <v/>
      </c>
      <c r="L87" s="26" t="str">
        <f t="shared" si="10"/>
        <v/>
      </c>
      <c r="M87" s="10" t="str">
        <f t="shared" si="11"/>
        <v>Not Scored</v>
      </c>
    </row>
    <row r="88" spans="1:13" ht="48" customHeight="1">
      <c r="A88" s="10">
        <v>87</v>
      </c>
      <c r="B88" s="9" t="s">
        <v>287</v>
      </c>
      <c r="C88" s="9" t="s">
        <v>288</v>
      </c>
      <c r="D88" s="9" t="s">
        <v>289</v>
      </c>
      <c r="E88" s="9" t="s">
        <v>290</v>
      </c>
      <c r="F88" s="24"/>
      <c r="G88" s="24"/>
      <c r="H88" s="24"/>
      <c r="I88" s="25"/>
      <c r="J88" s="26" t="str">
        <f t="shared" si="8"/>
        <v/>
      </c>
      <c r="K88" s="26" t="str">
        <f t="shared" si="9"/>
        <v/>
      </c>
      <c r="L88" s="26" t="str">
        <f t="shared" si="10"/>
        <v/>
      </c>
      <c r="M88" s="10" t="str">
        <f t="shared" si="11"/>
        <v>Not Scored</v>
      </c>
    </row>
    <row r="89" spans="1:13" ht="48" customHeight="1">
      <c r="A89" s="10">
        <v>88</v>
      </c>
      <c r="B89" s="9" t="s">
        <v>287</v>
      </c>
      <c r="C89" s="9" t="s">
        <v>291</v>
      </c>
      <c r="D89" s="9" t="s">
        <v>292</v>
      </c>
      <c r="E89" s="9" t="s">
        <v>293</v>
      </c>
      <c r="F89" s="24"/>
      <c r="G89" s="24"/>
      <c r="H89" s="24"/>
      <c r="I89" s="25"/>
      <c r="J89" s="26" t="str">
        <f t="shared" si="8"/>
        <v/>
      </c>
      <c r="K89" s="26" t="str">
        <f t="shared" si="9"/>
        <v/>
      </c>
      <c r="L89" s="26" t="str">
        <f t="shared" si="10"/>
        <v/>
      </c>
      <c r="M89" s="10" t="str">
        <f t="shared" si="11"/>
        <v>Not Scored</v>
      </c>
    </row>
    <row r="90" spans="1:13" ht="48" customHeight="1">
      <c r="A90" s="10">
        <v>89</v>
      </c>
      <c r="B90" s="9" t="s">
        <v>287</v>
      </c>
      <c r="C90" s="9" t="s">
        <v>294</v>
      </c>
      <c r="D90" s="9" t="s">
        <v>295</v>
      </c>
      <c r="E90" s="9" t="s">
        <v>296</v>
      </c>
      <c r="F90" s="24"/>
      <c r="G90" s="24"/>
      <c r="H90" s="24"/>
      <c r="I90" s="25"/>
      <c r="J90" s="26" t="str">
        <f t="shared" si="8"/>
        <v/>
      </c>
      <c r="K90" s="26" t="str">
        <f t="shared" si="9"/>
        <v/>
      </c>
      <c r="L90" s="26" t="str">
        <f t="shared" si="10"/>
        <v/>
      </c>
      <c r="M90" s="10" t="str">
        <f t="shared" si="11"/>
        <v>Not Scored</v>
      </c>
    </row>
    <row r="91" spans="1:13" ht="48" customHeight="1">
      <c r="A91" s="10">
        <v>90</v>
      </c>
      <c r="B91" s="9" t="s">
        <v>287</v>
      </c>
      <c r="C91" s="9" t="s">
        <v>297</v>
      </c>
      <c r="D91" s="9" t="s">
        <v>298</v>
      </c>
      <c r="E91" s="9" t="s">
        <v>299</v>
      </c>
      <c r="F91" s="24"/>
      <c r="G91" s="24"/>
      <c r="H91" s="24"/>
      <c r="I91" s="25"/>
      <c r="J91" s="26" t="str">
        <f t="shared" si="8"/>
        <v/>
      </c>
      <c r="K91" s="26" t="str">
        <f t="shared" si="9"/>
        <v/>
      </c>
      <c r="L91" s="26" t="str">
        <f t="shared" si="10"/>
        <v/>
      </c>
      <c r="M91" s="10" t="str">
        <f t="shared" si="11"/>
        <v>Not Scored</v>
      </c>
    </row>
    <row r="92" spans="1:13" ht="48" customHeight="1">
      <c r="A92" s="10">
        <v>91</v>
      </c>
      <c r="B92" s="9" t="s">
        <v>287</v>
      </c>
      <c r="C92" s="9" t="s">
        <v>300</v>
      </c>
      <c r="D92" s="9" t="s">
        <v>301</v>
      </c>
      <c r="E92" s="9" t="s">
        <v>302</v>
      </c>
      <c r="F92" s="24"/>
      <c r="G92" s="24"/>
      <c r="H92" s="24"/>
      <c r="I92" s="25"/>
      <c r="J92" s="26" t="str">
        <f t="shared" si="8"/>
        <v/>
      </c>
      <c r="K92" s="26" t="str">
        <f t="shared" si="9"/>
        <v/>
      </c>
      <c r="L92" s="26" t="str">
        <f t="shared" si="10"/>
        <v/>
      </c>
      <c r="M92" s="10" t="str">
        <f t="shared" si="11"/>
        <v>Not Scored</v>
      </c>
    </row>
    <row r="93" spans="1:13" ht="48" customHeight="1">
      <c r="A93" s="10">
        <v>92</v>
      </c>
      <c r="B93" s="9" t="s">
        <v>287</v>
      </c>
      <c r="C93" s="9" t="s">
        <v>303</v>
      </c>
      <c r="D93" s="9" t="s">
        <v>304</v>
      </c>
      <c r="E93" s="9" t="s">
        <v>305</v>
      </c>
      <c r="F93" s="24"/>
      <c r="G93" s="24"/>
      <c r="H93" s="24"/>
      <c r="I93" s="25"/>
      <c r="J93" s="26" t="str">
        <f t="shared" si="8"/>
        <v/>
      </c>
      <c r="K93" s="26" t="str">
        <f t="shared" si="9"/>
        <v/>
      </c>
      <c r="L93" s="26" t="str">
        <f t="shared" si="10"/>
        <v/>
      </c>
      <c r="M93" s="10" t="str">
        <f t="shared" si="11"/>
        <v>Not Scored</v>
      </c>
    </row>
    <row r="94" spans="1:13" ht="48" customHeight="1">
      <c r="A94" s="10">
        <v>93</v>
      </c>
      <c r="B94" s="9" t="s">
        <v>287</v>
      </c>
      <c r="C94" s="9" t="s">
        <v>306</v>
      </c>
      <c r="D94" s="9" t="s">
        <v>307</v>
      </c>
      <c r="E94" s="9" t="s">
        <v>308</v>
      </c>
      <c r="F94" s="24"/>
      <c r="G94" s="24"/>
      <c r="H94" s="24"/>
      <c r="I94" s="25"/>
      <c r="J94" s="26" t="str">
        <f t="shared" si="8"/>
        <v/>
      </c>
      <c r="K94" s="26" t="str">
        <f t="shared" si="9"/>
        <v/>
      </c>
      <c r="L94" s="26" t="str">
        <f t="shared" si="10"/>
        <v/>
      </c>
      <c r="M94" s="10" t="str">
        <f t="shared" si="11"/>
        <v>Not Scored</v>
      </c>
    </row>
    <row r="95" spans="1:13" ht="48" customHeight="1">
      <c r="A95" s="10">
        <v>94</v>
      </c>
      <c r="B95" s="9" t="s">
        <v>287</v>
      </c>
      <c r="C95" s="9" t="s">
        <v>309</v>
      </c>
      <c r="D95" s="9" t="s">
        <v>310</v>
      </c>
      <c r="E95" s="9" t="s">
        <v>311</v>
      </c>
      <c r="F95" s="24"/>
      <c r="G95" s="24"/>
      <c r="H95" s="24"/>
      <c r="I95" s="25"/>
      <c r="J95" s="26" t="str">
        <f t="shared" si="8"/>
        <v/>
      </c>
      <c r="K95" s="26" t="str">
        <f t="shared" si="9"/>
        <v/>
      </c>
      <c r="L95" s="26" t="str">
        <f t="shared" si="10"/>
        <v/>
      </c>
      <c r="M95" s="10" t="str">
        <f t="shared" si="11"/>
        <v>Not Scored</v>
      </c>
    </row>
    <row r="96" spans="1:13" ht="48" customHeight="1">
      <c r="A96" s="10">
        <v>95</v>
      </c>
      <c r="B96" s="9" t="s">
        <v>287</v>
      </c>
      <c r="C96" s="9" t="s">
        <v>312</v>
      </c>
      <c r="D96" s="9" t="s">
        <v>313</v>
      </c>
      <c r="E96" s="9" t="s">
        <v>314</v>
      </c>
      <c r="F96" s="24"/>
      <c r="G96" s="24"/>
      <c r="H96" s="24"/>
      <c r="I96" s="25"/>
      <c r="J96" s="26" t="str">
        <f t="shared" si="8"/>
        <v/>
      </c>
      <c r="K96" s="26" t="str">
        <f t="shared" si="9"/>
        <v/>
      </c>
      <c r="L96" s="26" t="str">
        <f t="shared" si="10"/>
        <v/>
      </c>
      <c r="M96" s="10" t="str">
        <f t="shared" si="11"/>
        <v>Not Scored</v>
      </c>
    </row>
    <row r="97" spans="1:13" ht="48" customHeight="1">
      <c r="A97" s="10">
        <v>96</v>
      </c>
      <c r="B97" s="9" t="s">
        <v>287</v>
      </c>
      <c r="C97" s="9" t="s">
        <v>315</v>
      </c>
      <c r="D97" s="9" t="s">
        <v>316</v>
      </c>
      <c r="E97" s="9" t="s">
        <v>317</v>
      </c>
      <c r="F97" s="24"/>
      <c r="G97" s="24"/>
      <c r="H97" s="24"/>
      <c r="I97" s="25"/>
      <c r="J97" s="26" t="str">
        <f t="shared" si="8"/>
        <v/>
      </c>
      <c r="K97" s="26" t="str">
        <f t="shared" si="9"/>
        <v/>
      </c>
      <c r="L97" s="26" t="str">
        <f t="shared" si="10"/>
        <v/>
      </c>
      <c r="M97" s="10" t="str">
        <f t="shared" si="11"/>
        <v>Not Scored</v>
      </c>
    </row>
    <row r="98" spans="1:13" ht="48" customHeight="1">
      <c r="A98" s="10">
        <v>97</v>
      </c>
      <c r="B98" s="9" t="s">
        <v>287</v>
      </c>
      <c r="C98" s="9" t="s">
        <v>318</v>
      </c>
      <c r="D98" s="9" t="s">
        <v>319</v>
      </c>
      <c r="E98" s="9" t="s">
        <v>320</v>
      </c>
      <c r="F98" s="24"/>
      <c r="G98" s="24"/>
      <c r="H98" s="24"/>
      <c r="I98" s="25"/>
      <c r="J98" s="26" t="str">
        <f t="shared" ref="J98:J113" si="12">IF(G98="Critical",4,IF(G98="Valuable",3,IF(G98="Nice to Have",2,IF(G98="Not Needed",1,""))))</f>
        <v/>
      </c>
      <c r="K98" s="26" t="str">
        <f t="shared" ref="K98:K113" si="13">IF(H98="Already Available",5,IF(H98="Easy",4,IF(H98="Moderate",3,IF(H98="Difficult",2,IF(H98="Nearly Impossible",1,"")))))</f>
        <v/>
      </c>
      <c r="L98" s="26" t="str">
        <f t="shared" ref="L98:L113" si="14">IF(OR(J98="",K98=""),"",ROUND(((J98*0.65)+(K98*0.35))*20,1))</f>
        <v/>
      </c>
      <c r="M98" s="10" t="str">
        <f t="shared" ref="M98:M113" si="15">IF(L98="","Not Scored",IF(AND(J98&gt;=3,K98&gt;=4),"Quick Win",IF(AND(J98&gt;=3,K98&lt;4),"High Value / Higher Burden",IF(AND(J98&lt;3,K98&gt;=4),"Easy but Lower Value","Low Priority"))))</f>
        <v>Not Scored</v>
      </c>
    </row>
    <row r="99" spans="1:13" ht="48" customHeight="1">
      <c r="A99" s="10">
        <v>98</v>
      </c>
      <c r="B99" s="9" t="s">
        <v>287</v>
      </c>
      <c r="C99" s="9" t="s">
        <v>321</v>
      </c>
      <c r="D99" s="9" t="s">
        <v>322</v>
      </c>
      <c r="E99" s="9" t="s">
        <v>323</v>
      </c>
      <c r="F99" s="24"/>
      <c r="G99" s="24"/>
      <c r="H99" s="24"/>
      <c r="I99" s="25"/>
      <c r="J99" s="26" t="str">
        <f t="shared" si="12"/>
        <v/>
      </c>
      <c r="K99" s="26" t="str">
        <f t="shared" si="13"/>
        <v/>
      </c>
      <c r="L99" s="26" t="str">
        <f t="shared" si="14"/>
        <v/>
      </c>
      <c r="M99" s="10" t="str">
        <f t="shared" si="15"/>
        <v>Not Scored</v>
      </c>
    </row>
    <row r="100" spans="1:13" ht="48" customHeight="1">
      <c r="A100" s="10">
        <v>99</v>
      </c>
      <c r="B100" s="9" t="s">
        <v>287</v>
      </c>
      <c r="C100" s="9" t="s">
        <v>324</v>
      </c>
      <c r="D100" s="9" t="s">
        <v>325</v>
      </c>
      <c r="E100" s="9" t="s">
        <v>326</v>
      </c>
      <c r="F100" s="24"/>
      <c r="G100" s="24"/>
      <c r="H100" s="24"/>
      <c r="I100" s="25"/>
      <c r="J100" s="26" t="str">
        <f t="shared" si="12"/>
        <v/>
      </c>
      <c r="K100" s="26" t="str">
        <f t="shared" si="13"/>
        <v/>
      </c>
      <c r="L100" s="26" t="str">
        <f t="shared" si="14"/>
        <v/>
      </c>
      <c r="M100" s="10" t="str">
        <f t="shared" si="15"/>
        <v>Not Scored</v>
      </c>
    </row>
    <row r="101" spans="1:13" ht="48" customHeight="1">
      <c r="A101" s="10">
        <v>100</v>
      </c>
      <c r="B101" s="9" t="s">
        <v>327</v>
      </c>
      <c r="C101" s="9" t="s">
        <v>328</v>
      </c>
      <c r="D101" s="9" t="s">
        <v>329</v>
      </c>
      <c r="E101" s="9" t="s">
        <v>330</v>
      </c>
      <c r="F101" s="24"/>
      <c r="G101" s="24"/>
      <c r="H101" s="24"/>
      <c r="I101" s="25"/>
      <c r="J101" s="26" t="str">
        <f t="shared" si="12"/>
        <v/>
      </c>
      <c r="K101" s="26" t="str">
        <f t="shared" si="13"/>
        <v/>
      </c>
      <c r="L101" s="26" t="str">
        <f t="shared" si="14"/>
        <v/>
      </c>
      <c r="M101" s="10" t="str">
        <f t="shared" si="15"/>
        <v>Not Scored</v>
      </c>
    </row>
    <row r="102" spans="1:13" ht="48" customHeight="1">
      <c r="A102" s="10">
        <v>101</v>
      </c>
      <c r="B102" s="9" t="s">
        <v>327</v>
      </c>
      <c r="C102" s="9" t="s">
        <v>331</v>
      </c>
      <c r="D102" s="9" t="s">
        <v>332</v>
      </c>
      <c r="E102" s="9" t="s">
        <v>333</v>
      </c>
      <c r="F102" s="24"/>
      <c r="G102" s="24"/>
      <c r="H102" s="24"/>
      <c r="I102" s="25"/>
      <c r="J102" s="26" t="str">
        <f t="shared" si="12"/>
        <v/>
      </c>
      <c r="K102" s="26" t="str">
        <f t="shared" si="13"/>
        <v/>
      </c>
      <c r="L102" s="26" t="str">
        <f t="shared" si="14"/>
        <v/>
      </c>
      <c r="M102" s="10" t="str">
        <f t="shared" si="15"/>
        <v>Not Scored</v>
      </c>
    </row>
    <row r="103" spans="1:13" ht="48" customHeight="1">
      <c r="A103" s="10">
        <v>102</v>
      </c>
      <c r="B103" s="9" t="s">
        <v>327</v>
      </c>
      <c r="C103" s="9" t="s">
        <v>334</v>
      </c>
      <c r="D103" s="9" t="s">
        <v>335</v>
      </c>
      <c r="E103" s="9" t="s">
        <v>336</v>
      </c>
      <c r="F103" s="24"/>
      <c r="G103" s="24"/>
      <c r="H103" s="24"/>
      <c r="I103" s="25"/>
      <c r="J103" s="26" t="str">
        <f t="shared" si="12"/>
        <v/>
      </c>
      <c r="K103" s="26" t="str">
        <f t="shared" si="13"/>
        <v/>
      </c>
      <c r="L103" s="26" t="str">
        <f t="shared" si="14"/>
        <v/>
      </c>
      <c r="M103" s="10" t="str">
        <f t="shared" si="15"/>
        <v>Not Scored</v>
      </c>
    </row>
    <row r="104" spans="1:13" ht="48" customHeight="1">
      <c r="A104" s="10">
        <v>103</v>
      </c>
      <c r="B104" s="9" t="s">
        <v>327</v>
      </c>
      <c r="C104" s="9" t="s">
        <v>337</v>
      </c>
      <c r="D104" s="9" t="s">
        <v>338</v>
      </c>
      <c r="E104" s="9" t="s">
        <v>339</v>
      </c>
      <c r="F104" s="24"/>
      <c r="G104" s="24"/>
      <c r="H104" s="24"/>
      <c r="I104" s="25"/>
      <c r="J104" s="26" t="str">
        <f t="shared" si="12"/>
        <v/>
      </c>
      <c r="K104" s="26" t="str">
        <f t="shared" si="13"/>
        <v/>
      </c>
      <c r="L104" s="26" t="str">
        <f t="shared" si="14"/>
        <v/>
      </c>
      <c r="M104" s="10" t="str">
        <f t="shared" si="15"/>
        <v>Not Scored</v>
      </c>
    </row>
    <row r="105" spans="1:13" ht="48" customHeight="1">
      <c r="A105" s="10">
        <v>104</v>
      </c>
      <c r="B105" s="9" t="s">
        <v>327</v>
      </c>
      <c r="C105" s="9" t="s">
        <v>340</v>
      </c>
      <c r="D105" s="9" t="s">
        <v>341</v>
      </c>
      <c r="E105" s="9" t="s">
        <v>342</v>
      </c>
      <c r="F105" s="24"/>
      <c r="G105" s="24"/>
      <c r="H105" s="24"/>
      <c r="I105" s="25"/>
      <c r="J105" s="26" t="str">
        <f t="shared" si="12"/>
        <v/>
      </c>
      <c r="K105" s="26" t="str">
        <f t="shared" si="13"/>
        <v/>
      </c>
      <c r="L105" s="26" t="str">
        <f t="shared" si="14"/>
        <v/>
      </c>
      <c r="M105" s="10" t="str">
        <f t="shared" si="15"/>
        <v>Not Scored</v>
      </c>
    </row>
    <row r="106" spans="1:13" ht="48" customHeight="1">
      <c r="A106" s="10">
        <v>105</v>
      </c>
      <c r="B106" s="9" t="s">
        <v>327</v>
      </c>
      <c r="C106" s="9" t="s">
        <v>343</v>
      </c>
      <c r="D106" s="9" t="s">
        <v>344</v>
      </c>
      <c r="E106" s="9" t="s">
        <v>345</v>
      </c>
      <c r="F106" s="24"/>
      <c r="G106" s="24"/>
      <c r="H106" s="24"/>
      <c r="I106" s="25"/>
      <c r="J106" s="26" t="str">
        <f t="shared" si="12"/>
        <v/>
      </c>
      <c r="K106" s="26" t="str">
        <f t="shared" si="13"/>
        <v/>
      </c>
      <c r="L106" s="26" t="str">
        <f t="shared" si="14"/>
        <v/>
      </c>
      <c r="M106" s="10" t="str">
        <f t="shared" si="15"/>
        <v>Not Scored</v>
      </c>
    </row>
    <row r="107" spans="1:13" ht="48" customHeight="1">
      <c r="A107" s="10">
        <v>106</v>
      </c>
      <c r="B107" s="9" t="s">
        <v>346</v>
      </c>
      <c r="C107" s="9" t="s">
        <v>347</v>
      </c>
      <c r="D107" s="9" t="s">
        <v>348</v>
      </c>
      <c r="E107" s="9" t="s">
        <v>349</v>
      </c>
      <c r="F107" s="24"/>
      <c r="G107" s="24"/>
      <c r="H107" s="24"/>
      <c r="I107" s="25"/>
      <c r="J107" s="26" t="str">
        <f t="shared" si="12"/>
        <v/>
      </c>
      <c r="K107" s="26" t="str">
        <f t="shared" si="13"/>
        <v/>
      </c>
      <c r="L107" s="26" t="str">
        <f t="shared" si="14"/>
        <v/>
      </c>
      <c r="M107" s="10" t="str">
        <f t="shared" si="15"/>
        <v>Not Scored</v>
      </c>
    </row>
    <row r="108" spans="1:13" ht="48" customHeight="1">
      <c r="A108" s="10">
        <v>107</v>
      </c>
      <c r="B108" s="9" t="s">
        <v>346</v>
      </c>
      <c r="C108" s="9" t="s">
        <v>350</v>
      </c>
      <c r="D108" s="9" t="s">
        <v>351</v>
      </c>
      <c r="E108" s="9" t="s">
        <v>352</v>
      </c>
      <c r="F108" s="24"/>
      <c r="G108" s="24"/>
      <c r="H108" s="24"/>
      <c r="I108" s="25"/>
      <c r="J108" s="26" t="str">
        <f t="shared" si="12"/>
        <v/>
      </c>
      <c r="K108" s="26" t="str">
        <f t="shared" si="13"/>
        <v/>
      </c>
      <c r="L108" s="26" t="str">
        <f t="shared" si="14"/>
        <v/>
      </c>
      <c r="M108" s="10" t="str">
        <f t="shared" si="15"/>
        <v>Not Scored</v>
      </c>
    </row>
    <row r="109" spans="1:13" ht="48" customHeight="1">
      <c r="A109" s="10">
        <v>108</v>
      </c>
      <c r="B109" s="9" t="s">
        <v>346</v>
      </c>
      <c r="C109" s="9" t="s">
        <v>353</v>
      </c>
      <c r="D109" s="9" t="s">
        <v>354</v>
      </c>
      <c r="E109" s="9" t="s">
        <v>355</v>
      </c>
      <c r="F109" s="24"/>
      <c r="G109" s="24"/>
      <c r="H109" s="24"/>
      <c r="I109" s="25"/>
      <c r="J109" s="26" t="str">
        <f t="shared" si="12"/>
        <v/>
      </c>
      <c r="K109" s="26" t="str">
        <f t="shared" si="13"/>
        <v/>
      </c>
      <c r="L109" s="26" t="str">
        <f t="shared" si="14"/>
        <v/>
      </c>
      <c r="M109" s="10" t="str">
        <f t="shared" si="15"/>
        <v>Not Scored</v>
      </c>
    </row>
    <row r="110" spans="1:13" ht="48" customHeight="1">
      <c r="A110" s="10">
        <v>109</v>
      </c>
      <c r="B110" s="9" t="s">
        <v>356</v>
      </c>
      <c r="C110" s="9" t="s">
        <v>357</v>
      </c>
      <c r="D110" s="9" t="s">
        <v>358</v>
      </c>
      <c r="E110" s="9" t="s">
        <v>359</v>
      </c>
      <c r="F110" s="24"/>
      <c r="G110" s="24"/>
      <c r="H110" s="24"/>
      <c r="I110" s="25"/>
      <c r="J110" s="26" t="str">
        <f t="shared" si="12"/>
        <v/>
      </c>
      <c r="K110" s="26" t="str">
        <f t="shared" si="13"/>
        <v/>
      </c>
      <c r="L110" s="26" t="str">
        <f t="shared" si="14"/>
        <v/>
      </c>
      <c r="M110" s="10" t="str">
        <f t="shared" si="15"/>
        <v>Not Scored</v>
      </c>
    </row>
    <row r="111" spans="1:13" ht="48" customHeight="1">
      <c r="A111" s="10">
        <v>110</v>
      </c>
      <c r="B111" s="9" t="s">
        <v>356</v>
      </c>
      <c r="C111" s="9" t="s">
        <v>360</v>
      </c>
      <c r="D111" s="9" t="s">
        <v>361</v>
      </c>
      <c r="E111" s="9" t="s">
        <v>362</v>
      </c>
      <c r="F111" s="24"/>
      <c r="G111" s="24"/>
      <c r="H111" s="24"/>
      <c r="I111" s="25"/>
      <c r="J111" s="26" t="str">
        <f t="shared" si="12"/>
        <v/>
      </c>
      <c r="K111" s="26" t="str">
        <f t="shared" si="13"/>
        <v/>
      </c>
      <c r="L111" s="26" t="str">
        <f t="shared" si="14"/>
        <v/>
      </c>
      <c r="M111" s="10" t="str">
        <f t="shared" si="15"/>
        <v>Not Scored</v>
      </c>
    </row>
    <row r="112" spans="1:13" ht="48" customHeight="1">
      <c r="A112" s="10">
        <v>111</v>
      </c>
      <c r="B112" s="9" t="s">
        <v>356</v>
      </c>
      <c r="C112" s="9" t="s">
        <v>363</v>
      </c>
      <c r="D112" s="9" t="s">
        <v>364</v>
      </c>
      <c r="E112" s="9" t="s">
        <v>365</v>
      </c>
      <c r="F112" s="24"/>
      <c r="G112" s="24"/>
      <c r="H112" s="24"/>
      <c r="I112" s="25"/>
      <c r="J112" s="26" t="str">
        <f t="shared" si="12"/>
        <v/>
      </c>
      <c r="K112" s="26" t="str">
        <f t="shared" si="13"/>
        <v/>
      </c>
      <c r="L112" s="26" t="str">
        <f t="shared" si="14"/>
        <v/>
      </c>
      <c r="M112" s="10" t="str">
        <f t="shared" si="15"/>
        <v>Not Scored</v>
      </c>
    </row>
    <row r="113" spans="1:13" ht="48" customHeight="1">
      <c r="A113" s="10">
        <v>112</v>
      </c>
      <c r="B113" s="9" t="s">
        <v>356</v>
      </c>
      <c r="C113" s="9" t="s">
        <v>366</v>
      </c>
      <c r="D113" s="9" t="s">
        <v>367</v>
      </c>
      <c r="E113" s="9" t="s">
        <v>368</v>
      </c>
      <c r="F113" s="24"/>
      <c r="G113" s="24"/>
      <c r="H113" s="24"/>
      <c r="I113" s="25"/>
      <c r="J113" s="26" t="str">
        <f t="shared" si="12"/>
        <v/>
      </c>
      <c r="K113" s="26" t="str">
        <f t="shared" si="13"/>
        <v/>
      </c>
      <c r="L113" s="26" t="str">
        <f t="shared" si="14"/>
        <v/>
      </c>
      <c r="M113" s="10" t="str">
        <f t="shared" si="15"/>
        <v>Not Scored</v>
      </c>
    </row>
  </sheetData>
  <sheetProtection algorithmName="SHA-512" hashValue="SyWHydnP/2Fcj/WCHeZRaCOPum4qrvKU4tA5w2JyqELkcu5V7tIyovhOxuBqrQK3GBgkCt6KyK/XLenzNNM6IA==" saltValue="RnzXgALkisgqRXv1Y8pzRA==" spinCount="100000" sheet="1" objects="1" scenarios="1"/>
  <conditionalFormatting sqref="L2:L113">
    <cfRule type="dataBar" priority="1">
      <dataBar>
        <cfvo type="min"/>
        <cfvo type="max"/>
        <color rgb="FF5B9BD5"/>
      </dataBar>
    </cfRule>
    <cfRule type="dataBar" priority="5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{F691395E-15E4-F6BA-8060-472B64646F91}</x14:id>
        </ext>
      </extLst>
    </cfRule>
  </conditionalFormatting>
  <conditionalFormatting sqref="M2:M113">
    <cfRule type="expression" dxfId="2" priority="2">
      <formula>$M2="Quick Win"</formula>
    </cfRule>
    <cfRule type="expression" dxfId="1" priority="3">
      <formula>$M2="High Value / Higher Burden"</formula>
    </cfRule>
    <cfRule type="expression" dxfId="0" priority="4">
      <formula>$M2="Low Priority"</formula>
    </cfRule>
  </conditionalFormatting>
  <dataValidations count="2">
    <dataValidation type="list" sqref="G3:G113" xr:uid="{00000000-0002-0000-0100-000000000000}">
      <formula1>"Critical,Valuable,Nice to Have,Not Needed"</formula1>
    </dataValidation>
    <dataValidation type="list" sqref="F3:F113" xr:uid="{00000000-0002-0000-0100-000002000000}">
      <formula1>"Keep,Streamline,Consider Drop/Optional,Eliminate"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691395E-15E4-F6BA-8060-472B64646F91}">
            <x14:dataBar>
              <x14:cfvo type="min"/>
              <x14:cfvo type="max"/>
              <x14:negativeFillColor auto="1"/>
              <x14:axisColor auto="1"/>
            </x14:dataBar>
          </x14:cfRule>
          <xm:sqref>L2:L113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A83B00FA-C3B3-4697-9729-C682F477DE2D}">
          <x14:formula1>
            <xm:f>'Summary Dashboard'!$D$4:$D$7</xm:f>
          </x14:formula1>
          <xm:sqref>F2</xm:sqref>
        </x14:dataValidation>
        <x14:dataValidation type="list" xr:uid="{8194A0F2-4CA3-4EF3-9A75-4A0210BDA3B9}">
          <x14:formula1>
            <xm:f>'Scoring Rubric'!$A$7:$A$12</xm:f>
          </x14:formula1>
          <xm:sqref>H2:H113</xm:sqref>
        </x14:dataValidation>
        <x14:dataValidation type="list" xr:uid="{6BD0C200-5418-4378-826D-9A554D9DFF5B}">
          <x14:formula1>
            <xm:f>'Scoring Rubric'!$A$2:$A$5</xm:f>
          </x14:formula1>
          <xm:sqref>G2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/>
  </sheetViews>
  <sheetFormatPr defaultColWidth="9" defaultRowHeight="15"/>
  <cols>
    <col min="1" max="1" width="24" style="1" customWidth="1"/>
    <col min="2" max="2" width="10" style="1" customWidth="1"/>
    <col min="3" max="3" width="94.75" style="1" customWidth="1"/>
    <col min="4" max="16384" width="9" style="1"/>
  </cols>
  <sheetData>
    <row r="1" spans="1:3" ht="30" customHeight="1">
      <c r="A1" s="8" t="s">
        <v>10</v>
      </c>
      <c r="B1" s="8" t="s">
        <v>369</v>
      </c>
      <c r="C1" s="8" t="s">
        <v>370</v>
      </c>
    </row>
    <row r="2" spans="1:3" ht="30" customHeight="1">
      <c r="A2" s="17" t="s">
        <v>371</v>
      </c>
      <c r="B2" s="23">
        <v>4</v>
      </c>
      <c r="C2" s="17" t="s">
        <v>372</v>
      </c>
    </row>
    <row r="3" spans="1:3" ht="30" customHeight="1">
      <c r="A3" s="17" t="s">
        <v>373</v>
      </c>
      <c r="B3" s="23">
        <v>3</v>
      </c>
      <c r="C3" s="17" t="s">
        <v>374</v>
      </c>
    </row>
    <row r="4" spans="1:3" ht="30" customHeight="1">
      <c r="A4" s="17" t="s">
        <v>375</v>
      </c>
      <c r="B4" s="23">
        <v>2</v>
      </c>
      <c r="C4" s="17" t="s">
        <v>376</v>
      </c>
    </row>
    <row r="5" spans="1:3" ht="30" customHeight="1">
      <c r="A5" s="17" t="s">
        <v>377</v>
      </c>
      <c r="B5" s="23">
        <v>1</v>
      </c>
      <c r="C5" s="17" t="s">
        <v>378</v>
      </c>
    </row>
    <row r="6" spans="1:3" ht="30" customHeight="1">
      <c r="A6" s="8" t="s">
        <v>11</v>
      </c>
      <c r="B6" s="8" t="s">
        <v>369</v>
      </c>
      <c r="C6" s="8" t="s">
        <v>370</v>
      </c>
    </row>
    <row r="7" spans="1:3" ht="30" customHeight="1">
      <c r="A7" s="17" t="s">
        <v>379</v>
      </c>
      <c r="B7" s="23">
        <v>5</v>
      </c>
      <c r="C7" s="17" t="s">
        <v>380</v>
      </c>
    </row>
    <row r="8" spans="1:3" ht="30" customHeight="1">
      <c r="A8" s="17" t="s">
        <v>381</v>
      </c>
      <c r="B8" s="23">
        <v>4</v>
      </c>
      <c r="C8" s="17" t="s">
        <v>382</v>
      </c>
    </row>
    <row r="9" spans="1:3" ht="30" customHeight="1">
      <c r="A9" s="17" t="s">
        <v>383</v>
      </c>
      <c r="B9" s="23">
        <v>3</v>
      </c>
      <c r="C9" s="17" t="s">
        <v>384</v>
      </c>
    </row>
    <row r="10" spans="1:3" ht="30" customHeight="1">
      <c r="A10" s="17" t="s">
        <v>385</v>
      </c>
      <c r="B10" s="23">
        <v>2</v>
      </c>
      <c r="C10" s="17" t="s">
        <v>386</v>
      </c>
    </row>
    <row r="11" spans="1:3" ht="30" customHeight="1">
      <c r="A11" s="17" t="s">
        <v>387</v>
      </c>
      <c r="B11" s="23">
        <v>1</v>
      </c>
      <c r="C11" s="17" t="s">
        <v>388</v>
      </c>
    </row>
    <row r="12" spans="1:3">
      <c r="A12" s="1" t="s">
        <v>425</v>
      </c>
      <c r="B12" s="11"/>
      <c r="C12" s="1" t="s">
        <v>426</v>
      </c>
    </row>
    <row r="13" spans="1:3">
      <c r="B13" s="11"/>
    </row>
  </sheetData>
  <sheetProtection algorithmName="SHA-512" hashValue="EEXKwY0CZ88zTmjuG26dPXpVzLVdOfy91vtcON6IOn00CRKvzsNzc3QHG//5G+rXS654iVjdX449Vrxn0GMA1w==" saltValue="C65UB7MgOYm6PlL5Z/lVew==" spinCount="100000" sheet="1" objects="1" scenario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workbookViewId="0">
      <selection sqref="A1:H1"/>
    </sheetView>
  </sheetViews>
  <sheetFormatPr defaultColWidth="9" defaultRowHeight="15"/>
  <cols>
    <col min="1" max="1" width="32" style="1" customWidth="1"/>
    <col min="2" max="3" width="18" style="1" customWidth="1"/>
    <col min="4" max="4" width="26" style="1" customWidth="1"/>
    <col min="5" max="6" width="14" style="1" customWidth="1"/>
    <col min="7" max="16384" width="9" style="1"/>
  </cols>
  <sheetData>
    <row r="1" spans="1:8" ht="21">
      <c r="A1" s="27" t="s">
        <v>389</v>
      </c>
      <c r="B1" s="28"/>
      <c r="C1" s="28"/>
      <c r="D1" s="28"/>
      <c r="E1" s="28"/>
      <c r="F1" s="28"/>
      <c r="G1" s="28"/>
      <c r="H1" s="28"/>
    </row>
    <row r="3" spans="1:8">
      <c r="A3" s="12" t="s">
        <v>390</v>
      </c>
      <c r="B3" s="13">
        <f>COUNTA('AIMHI Review Tool'!A2:A113)</f>
        <v>112</v>
      </c>
      <c r="D3" s="7" t="s">
        <v>9</v>
      </c>
      <c r="E3" s="7" t="s">
        <v>391</v>
      </c>
      <c r="F3" s="7" t="s">
        <v>392</v>
      </c>
    </row>
    <row r="4" spans="1:8">
      <c r="A4" s="12" t="s">
        <v>393</v>
      </c>
      <c r="B4" s="13">
        <f>COUNT('AIMHI Review Tool'!L2:L113)</f>
        <v>6</v>
      </c>
      <c r="D4" s="1" t="s">
        <v>21</v>
      </c>
      <c r="E4" s="11">
        <f>COUNTIF('AIMHI Review Tool'!F2:F113,D4)</f>
        <v>4</v>
      </c>
      <c r="F4" s="14">
        <f>IFERROR(E4/$B$3,0)</f>
        <v>3.5714285714285712E-2</v>
      </c>
    </row>
    <row r="5" spans="1:8">
      <c r="A5" s="12" t="s">
        <v>394</v>
      </c>
      <c r="B5" s="13">
        <f>IFERROR(ROUND(AVERAGE('AIMHI Review Tool'!L2:L113),1),"")</f>
        <v>67.8</v>
      </c>
      <c r="D5" s="1" t="s">
        <v>43</v>
      </c>
      <c r="E5" s="11">
        <f>COUNTIF('AIMHI Review Tool'!F2:F113,D5)</f>
        <v>1</v>
      </c>
      <c r="F5" s="14">
        <f>IFERROR(E5/$B$3,0)</f>
        <v>8.9285714285714281E-3</v>
      </c>
    </row>
    <row r="6" spans="1:8">
      <c r="A6" s="12" t="s">
        <v>395</v>
      </c>
      <c r="B6" s="13">
        <f>COUNTIF('AIMHI Review Tool'!M2:M113,"Quick Win")</f>
        <v>3</v>
      </c>
      <c r="D6" s="1" t="s">
        <v>93</v>
      </c>
      <c r="E6" s="11">
        <f>COUNTIF('AIMHI Review Tool'!F2:F113,D6)</f>
        <v>1</v>
      </c>
      <c r="F6" s="14">
        <f>IFERROR(E6/$B$3,0)</f>
        <v>8.9285714285714281E-3</v>
      </c>
    </row>
    <row r="7" spans="1:8">
      <c r="A7" s="12" t="s">
        <v>396</v>
      </c>
      <c r="B7" s="13">
        <f>COUNTIF('AIMHI Review Tool'!M2:M113,"High Value / Higher Burden")</f>
        <v>2</v>
      </c>
      <c r="D7" s="1" t="s">
        <v>397</v>
      </c>
      <c r="E7" s="11">
        <f>COUNTIF('AIMHI Review Tool'!F2:F113,D7)</f>
        <v>0</v>
      </c>
      <c r="F7" s="14">
        <f>IFERROR(E7/$B$3,0)</f>
        <v>0</v>
      </c>
    </row>
    <row r="8" spans="1:8">
      <c r="A8" s="12" t="s">
        <v>398</v>
      </c>
      <c r="B8" s="13">
        <f>COUNTIF('AIMHI Review Tool'!M2:M113,"Easy but Lower Value")</f>
        <v>0</v>
      </c>
    </row>
    <row r="9" spans="1:8">
      <c r="A9" s="12" t="s">
        <v>399</v>
      </c>
      <c r="B9" s="13">
        <f>COUNTIF('AIMHI Review Tool'!M2:M113,"Low Priority")</f>
        <v>1</v>
      </c>
    </row>
    <row r="12" spans="1:8" ht="30">
      <c r="A12" s="7" t="s">
        <v>400</v>
      </c>
      <c r="B12" s="7" t="s">
        <v>401</v>
      </c>
      <c r="C12" s="7" t="s">
        <v>402</v>
      </c>
    </row>
    <row r="13" spans="1:8">
      <c r="A13" s="1" t="s">
        <v>265</v>
      </c>
      <c r="B13" s="11">
        <f>COUNTIF('AIMHI Review Tool'!B2:B113,A13)</f>
        <v>7</v>
      </c>
      <c r="C13" s="11" t="str">
        <f>IFERROR(ROUND(AVERAGEIF('AIMHI Review Tool'!B2:B113,A13,'AIMHI Review Tool'!L2:L113),1),"")</f>
        <v/>
      </c>
    </row>
    <row r="14" spans="1:8">
      <c r="A14" s="1" t="s">
        <v>287</v>
      </c>
      <c r="B14" s="11">
        <f>COUNTIF('AIMHI Review Tool'!B2:B113,A14)</f>
        <v>13</v>
      </c>
      <c r="C14" s="11" t="str">
        <f>IFERROR(ROUND(AVERAGEIF('AIMHI Review Tool'!B2:B113,A14,'AIMHI Review Tool'!L2:L113),1),"")</f>
        <v/>
      </c>
    </row>
    <row r="15" spans="1:8">
      <c r="A15" s="1" t="s">
        <v>327</v>
      </c>
      <c r="B15" s="11">
        <f>COUNTIF('AIMHI Review Tool'!B2:B113,A15)</f>
        <v>6</v>
      </c>
      <c r="C15" s="11" t="str">
        <f>IFERROR(ROUND(AVERAGEIF('AIMHI Review Tool'!B2:B113,A15,'AIMHI Review Tool'!L2:L113),1),"")</f>
        <v/>
      </c>
    </row>
    <row r="16" spans="1:8">
      <c r="A16" s="1" t="s">
        <v>346</v>
      </c>
      <c r="B16" s="11">
        <f>COUNTIF('AIMHI Review Tool'!B2:B113,A16)</f>
        <v>3</v>
      </c>
      <c r="C16" s="11" t="str">
        <f>IFERROR(ROUND(AVERAGEIF('AIMHI Review Tool'!B2:B113,A16,'AIMHI Review Tool'!L2:L113),1),"")</f>
        <v/>
      </c>
    </row>
    <row r="17" spans="1:3">
      <c r="A17" s="1" t="s">
        <v>17</v>
      </c>
      <c r="B17" s="11">
        <f>COUNTIF('AIMHI Review Tool'!B2:B113,A17)</f>
        <v>14</v>
      </c>
      <c r="C17" s="11">
        <f>IFERROR(ROUND(AVERAGEIF('AIMHI Review Tool'!B2:B113,A17,'AIMHI Review Tool'!L2:L113),1),"")</f>
        <v>67.8</v>
      </c>
    </row>
    <row r="18" spans="1:3">
      <c r="A18" s="1" t="s">
        <v>62</v>
      </c>
      <c r="B18" s="11">
        <f>COUNTIF('AIMHI Review Tool'!B2:B113,A18)</f>
        <v>11</v>
      </c>
      <c r="C18" s="11" t="str">
        <f>IFERROR(ROUND(AVERAGEIF('AIMHI Review Tool'!B2:B113,A18,'AIMHI Review Tool'!L2:L113),1),"")</f>
        <v/>
      </c>
    </row>
    <row r="19" spans="1:3">
      <c r="A19" s="1" t="s">
        <v>97</v>
      </c>
      <c r="B19" s="11">
        <f>COUNTIF('AIMHI Review Tool'!B2:B113,A19)</f>
        <v>9</v>
      </c>
      <c r="C19" s="11" t="str">
        <f>IFERROR(ROUND(AVERAGEIF('AIMHI Review Tool'!B2:B113,A19,'AIMHI Review Tool'!L2:L113),1),"")</f>
        <v/>
      </c>
    </row>
    <row r="20" spans="1:3">
      <c r="A20" s="1" t="s">
        <v>125</v>
      </c>
      <c r="B20" s="11">
        <f>COUNTIF('AIMHI Review Tool'!B2:B113,A20)</f>
        <v>11</v>
      </c>
      <c r="C20" s="11" t="str">
        <f>IFERROR(ROUND(AVERAGEIF('AIMHI Review Tool'!B2:B113,A20,'AIMHI Review Tool'!L2:L113),1),"")</f>
        <v/>
      </c>
    </row>
    <row r="21" spans="1:3">
      <c r="A21" s="1" t="s">
        <v>159</v>
      </c>
      <c r="B21" s="11">
        <f>COUNTIF('AIMHI Review Tool'!B2:B113,A21)</f>
        <v>7</v>
      </c>
      <c r="C21" s="11" t="str">
        <f>IFERROR(ROUND(AVERAGEIF('AIMHI Review Tool'!B2:B113,A21,'AIMHI Review Tool'!L2:L113),1),"")</f>
        <v/>
      </c>
    </row>
    <row r="22" spans="1:3">
      <c r="A22" s="1" t="s">
        <v>181</v>
      </c>
      <c r="B22" s="11">
        <f>COUNTIF('AIMHI Review Tool'!B2:B113,A22)</f>
        <v>13</v>
      </c>
      <c r="C22" s="11" t="str">
        <f>IFERROR(ROUND(AVERAGEIF('AIMHI Review Tool'!B2:B113,A22,'AIMHI Review Tool'!L2:L113),1),"")</f>
        <v/>
      </c>
    </row>
    <row r="23" spans="1:3">
      <c r="A23" s="1" t="s">
        <v>221</v>
      </c>
      <c r="B23" s="11">
        <f>COUNTIF('AIMHI Review Tool'!B2:B113,A23)</f>
        <v>6</v>
      </c>
      <c r="C23" s="11" t="str">
        <f>IFERROR(ROUND(AVERAGEIF('AIMHI Review Tool'!B2:B113,A23,'AIMHI Review Tool'!L2:L113),1),"")</f>
        <v/>
      </c>
    </row>
    <row r="24" spans="1:3">
      <c r="A24" s="1" t="s">
        <v>240</v>
      </c>
      <c r="B24" s="11">
        <f>COUNTIF('AIMHI Review Tool'!B2:B113,A24)</f>
        <v>8</v>
      </c>
      <c r="C24" s="11" t="str">
        <f>IFERROR(ROUND(AVERAGEIF('AIMHI Review Tool'!B2:B113,A24,'AIMHI Review Tool'!L2:L113),1),"")</f>
        <v/>
      </c>
    </row>
    <row r="25" spans="1:3">
      <c r="A25" s="1" t="s">
        <v>356</v>
      </c>
      <c r="B25" s="11">
        <f>COUNTIF('AIMHI Review Tool'!B2:B113,A25)</f>
        <v>4</v>
      </c>
      <c r="C25" s="11" t="str">
        <f>IFERROR(ROUND(AVERAGEIF('AIMHI Review Tool'!B2:B113,A25,'AIMHI Review Tool'!L2:L113),1),"")</f>
        <v/>
      </c>
    </row>
    <row r="26" spans="1:3">
      <c r="B26" s="11"/>
    </row>
  </sheetData>
  <sheetProtection algorithmName="SHA-512" hashValue="IP7dA9MK3ijZCaxd1pV+cjMxzgbo882gq2dXfOk4/0+GZBzBAFeb/j3AMWPQlzXxYRoXofSsHT7i2+BnREjCbg==" saltValue="SHaPpRh+xOz8STbJ2DtZHQ==" spinCount="100000" sheet="1" objects="1" scenarios="1"/>
  <mergeCells count="1">
    <mergeCell ref="A1:H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0"/>
  <sheetViews>
    <sheetView workbookViewId="0"/>
  </sheetViews>
  <sheetFormatPr defaultColWidth="9" defaultRowHeight="15"/>
  <cols>
    <col min="1" max="1" width="7" style="1" customWidth="1"/>
    <col min="2" max="2" width="22" style="1" customWidth="1"/>
    <col min="3" max="3" width="30" style="1" customWidth="1"/>
    <col min="4" max="4" width="40" style="1" customWidth="1"/>
    <col min="5" max="5" width="42" style="1" customWidth="1"/>
    <col min="6" max="6" width="18" style="1" customWidth="1"/>
    <col min="7" max="7" width="20" style="1" customWidth="1"/>
    <col min="8" max="8" width="22" style="1" customWidth="1"/>
    <col min="9" max="9" width="34" style="1" customWidth="1"/>
    <col min="10" max="11" width="12" style="1" customWidth="1"/>
    <col min="12" max="12" width="13" style="1" customWidth="1"/>
    <col min="13" max="13" width="24" style="1" customWidth="1"/>
    <col min="14" max="16384" width="9" style="1"/>
  </cols>
  <sheetData>
    <row r="1" spans="1:13" ht="30">
      <c r="A1" s="8" t="s">
        <v>4</v>
      </c>
      <c r="B1" s="8" t="s">
        <v>5</v>
      </c>
      <c r="C1" s="8" t="s">
        <v>6</v>
      </c>
      <c r="D1" s="8" t="s">
        <v>7</v>
      </c>
      <c r="E1" s="8" t="s">
        <v>8</v>
      </c>
      <c r="F1" s="8" t="s">
        <v>9</v>
      </c>
      <c r="G1" s="8" t="s">
        <v>10</v>
      </c>
      <c r="H1" s="8" t="s">
        <v>11</v>
      </c>
      <c r="I1" s="8" t="s">
        <v>12</v>
      </c>
      <c r="J1" s="8" t="s">
        <v>13</v>
      </c>
      <c r="K1" s="8" t="s">
        <v>14</v>
      </c>
      <c r="L1" s="8" t="s">
        <v>15</v>
      </c>
      <c r="M1" s="8" t="s">
        <v>16</v>
      </c>
    </row>
    <row r="2" spans="1:13">
      <c r="A2" s="1" t="s">
        <v>403</v>
      </c>
    </row>
    <row r="30" spans="1:1">
      <c r="A30" s="1" t="s">
        <v>404</v>
      </c>
    </row>
  </sheetData>
  <sheetProtection algorithmName="SHA-512" hashValue="0i0piggwTKijMMwdVq/Q41V0iltqXV8oGf98Q9mGDZQtxsGaV7h1O82p5Gh/pLtyw5hW7/puWBxj9iEA3q6czQ==" saltValue="JvD4/H2fMawu1ZZfGREHPw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0"/>
  <sheetViews>
    <sheetView workbookViewId="0"/>
  </sheetViews>
  <sheetFormatPr defaultColWidth="9" defaultRowHeight="15"/>
  <cols>
    <col min="1" max="1" width="7" style="15" customWidth="1"/>
    <col min="2" max="2" width="22" style="15" customWidth="1"/>
    <col min="3" max="3" width="30" style="15" customWidth="1"/>
    <col min="4" max="4" width="40" style="15" customWidth="1"/>
    <col min="5" max="5" width="42" style="15" customWidth="1"/>
    <col min="6" max="6" width="18" style="15" customWidth="1"/>
    <col min="7" max="7" width="20" style="15" customWidth="1"/>
    <col min="8" max="8" width="22" style="15" customWidth="1"/>
    <col min="9" max="9" width="34" style="15" customWidth="1"/>
    <col min="10" max="11" width="12" style="15" customWidth="1"/>
    <col min="12" max="12" width="13" style="15" customWidth="1"/>
    <col min="13" max="13" width="24" style="15" customWidth="1"/>
    <col min="14" max="16384" width="9" style="15"/>
  </cols>
  <sheetData>
    <row r="1" spans="1:13" ht="30">
      <c r="A1" s="16" t="s">
        <v>4</v>
      </c>
      <c r="B1" s="16" t="s">
        <v>5</v>
      </c>
      <c r="C1" s="16" t="s">
        <v>6</v>
      </c>
      <c r="D1" s="16" t="s">
        <v>7</v>
      </c>
      <c r="E1" s="16" t="s">
        <v>8</v>
      </c>
      <c r="F1" s="16" t="s">
        <v>9</v>
      </c>
      <c r="G1" s="16" t="s">
        <v>10</v>
      </c>
      <c r="H1" s="16" t="s">
        <v>11</v>
      </c>
      <c r="I1" s="16" t="s">
        <v>12</v>
      </c>
      <c r="J1" s="16" t="s">
        <v>13</v>
      </c>
      <c r="K1" s="16" t="s">
        <v>14</v>
      </c>
      <c r="L1" s="16" t="s">
        <v>15</v>
      </c>
      <c r="M1" s="16" t="s">
        <v>16</v>
      </c>
    </row>
    <row r="2" spans="1:13">
      <c r="A2" s="15" t="s">
        <v>403</v>
      </c>
    </row>
    <row r="30" spans="1:1">
      <c r="A30" s="15" t="s">
        <v>405</v>
      </c>
    </row>
  </sheetData>
  <sheetProtection algorithmName="SHA-512" hashValue="8BSjUNqawrrD4AfQem7uldXb8D/D+Xgvx4DUQWMXWZlVp1JA5rhVmJrCL5GINxZ6z/O10ljntmUvBeQwtUHipQ==" saltValue="QzGvbPd0xZVg2L8Q37qgW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Source Links</vt:lpstr>
      <vt:lpstr>AIMHI Review Tool</vt:lpstr>
      <vt:lpstr>Scoring Rubric</vt:lpstr>
      <vt:lpstr>Summary Dashboard</vt:lpstr>
      <vt:lpstr>Top 25</vt:lpstr>
      <vt:lpstr>Top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Zavadsky</cp:lastModifiedBy>
  <dcterms:created xsi:type="dcterms:W3CDTF">2026-07-13T01:33:15Z</dcterms:created>
  <dcterms:modified xsi:type="dcterms:W3CDTF">2026-08-11T20:40:36Z</dcterms:modified>
</cp:coreProperties>
</file>